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binsonk\Documents\2019 2020 3rd Quarter Lekgotla\"/>
    </mc:Choice>
  </mc:AlternateContent>
  <bookViews>
    <workbookView xWindow="0" yWindow="0" windowWidth="23040" windowHeight="9390"/>
  </bookViews>
  <sheets>
    <sheet name="Sheet1" sheetId="1" r:id="rId1"/>
  </sheets>
  <definedNames>
    <definedName name="_xlnm._FilterDatabase" localSheetId="0" hidden="1">Sheet1!$A$2:$O$75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 i="1" l="1"/>
  <c r="O21" i="1"/>
  <c r="O27" i="1"/>
  <c r="O16" i="1"/>
  <c r="O23" i="1"/>
  <c r="O63" i="1" l="1"/>
  <c r="O6" i="1" l="1"/>
  <c r="O5" i="1"/>
  <c r="O7" i="1"/>
  <c r="O8" i="1"/>
  <c r="O13" i="1"/>
  <c r="O28" i="1"/>
  <c r="O39" i="1"/>
  <c r="O38" i="1"/>
  <c r="O37" i="1"/>
  <c r="O36" i="1"/>
  <c r="O35" i="1"/>
  <c r="O34" i="1"/>
  <c r="O33" i="1"/>
  <c r="O32" i="1" l="1"/>
  <c r="O24" i="1" l="1"/>
  <c r="O14" i="1"/>
  <c r="O12" i="1"/>
  <c r="O11" i="1"/>
  <c r="O10" i="1"/>
  <c r="O9" i="1"/>
  <c r="O4" i="1" l="1"/>
</calcChain>
</file>

<file path=xl/sharedStrings.xml><?xml version="1.0" encoding="utf-8"?>
<sst xmlns="http://schemas.openxmlformats.org/spreadsheetml/2006/main" count="1002" uniqueCount="530">
  <si>
    <t>MEASURABLE OBJECTIVE</t>
  </si>
  <si>
    <t>PROJECT</t>
  </si>
  <si>
    <t>INDICATORS</t>
  </si>
  <si>
    <t>RBIG</t>
  </si>
  <si>
    <t xml:space="preserve">Construction of Mooihoek Bulk Water Supply Phase 4E </t>
  </si>
  <si>
    <t xml:space="preserve">4 Kilometers of bulk water pipeline constructed </t>
  </si>
  <si>
    <t xml:space="preserve">Nebo BWS (RL19) Makgeru to Schoonoord </t>
  </si>
  <si>
    <t>WATER QUALITY</t>
  </si>
  <si>
    <t xml:space="preserve"> Generation of Water Quality Reports </t>
  </si>
  <si>
    <t xml:space="preserve"> Full SANS 241 Water Quality Analysis </t>
  </si>
  <si>
    <t xml:space="preserve"> Purchase of LAB Chemicals </t>
  </si>
  <si>
    <t xml:space="preserve"> Plants participation in Blue and Green Drops Certification Programme </t>
  </si>
  <si>
    <t>O &amp; M EXPENDITURE</t>
  </si>
  <si>
    <t xml:space="preserve">To resolve registered water incidents within 14 days. </t>
  </si>
  <si>
    <t xml:space="preserve">To resolve registered M &amp; E incidents within 14 days. </t>
  </si>
  <si>
    <t>PLANNING</t>
  </si>
  <si>
    <t xml:space="preserve">Water Conservation and Water Demand Management Plan </t>
  </si>
  <si>
    <t>WSIG PROJECTS</t>
  </si>
  <si>
    <t>Tukakgomo water intervention and refurbishment.</t>
  </si>
  <si>
    <t xml:space="preserve">Maebe/Mohlaletsi interventions </t>
  </si>
  <si>
    <t xml:space="preserve">MUNICIPAL INFRASTRUCTURE GRANT (MIG) </t>
  </si>
  <si>
    <t xml:space="preserve">15 180 VIP Units constructed </t>
  </si>
  <si>
    <t xml:space="preserve">Ga- Mashabela water reticulation supply </t>
  </si>
  <si>
    <t xml:space="preserve">Ga- Marishane water reticulation supply </t>
  </si>
  <si>
    <t xml:space="preserve">Nkadimeng RWS Extension 2( Phase 9 to 11) (Fetakgom o) Ga- Mmela to Mashilavele , Ga- Pahla, Molapong, Ga- Magolego, Mankontu and Masehleng </t>
  </si>
  <si>
    <t>INPUT</t>
  </si>
  <si>
    <t>OUTPUT</t>
  </si>
  <si>
    <t>OUTCOME</t>
  </si>
  <si>
    <t xml:space="preserve">Financial and Human Resource  </t>
  </si>
  <si>
    <t>Bulk supply line</t>
  </si>
  <si>
    <t>Improved water supply</t>
  </si>
  <si>
    <t>WSDP and Water Master Plan</t>
  </si>
  <si>
    <t>Regulatory Compliance</t>
  </si>
  <si>
    <t>Improved service delivery</t>
  </si>
  <si>
    <t xml:space="preserve"> 3 Water Quality Reports generated </t>
  </si>
  <si>
    <t>Reduced non-revenue water losses</t>
  </si>
  <si>
    <t>Improved no drop status.</t>
  </si>
  <si>
    <t>Consistent supply of water</t>
  </si>
  <si>
    <t xml:space="preserve">Financial and Human Resource </t>
  </si>
  <si>
    <t>Consistant water supply.</t>
  </si>
  <si>
    <t>Reliable water supply.</t>
  </si>
  <si>
    <t>Reduced sewer spillage and environmental pollution</t>
  </si>
  <si>
    <t>Improved green drop status</t>
  </si>
  <si>
    <t>700 registered sanitation incidents resolved within 14 days</t>
  </si>
  <si>
    <t>40 000ℓ of diesel supplied annually.</t>
  </si>
  <si>
    <t>400ℓ of petrol supplied annually.</t>
  </si>
  <si>
    <t>300ℓ of oil supplied annually.</t>
  </si>
  <si>
    <t xml:space="preserve">450 of registered M &amp; E incidents within 14 days </t>
  </si>
  <si>
    <t xml:space="preserve">10 062Mℓ  of water  purchased </t>
  </si>
  <si>
    <t xml:space="preserve">Number of  registered sanitation incidents resolved within 14 days </t>
  </si>
  <si>
    <t xml:space="preserve">Number registered water incidents resolved within 14 days </t>
  </si>
  <si>
    <t xml:space="preserve">Number of Litres of diesel supplied annually  </t>
  </si>
  <si>
    <t>Number of Litres petrol supplied annually.</t>
  </si>
  <si>
    <t xml:space="preserve">Number of Litres of oil supplied annually. </t>
  </si>
  <si>
    <t xml:space="preserve">Document on Water Conservation and Demand Management </t>
  </si>
  <si>
    <t xml:space="preserve">Strategy on Water Conservation and Demand Management </t>
  </si>
  <si>
    <t>Effective Water &amp; Sanitation Infrastructure Plans</t>
  </si>
  <si>
    <t xml:space="preserve">Bulk sewer intervention plan </t>
  </si>
  <si>
    <t>Technical Reports</t>
  </si>
  <si>
    <t>Financial and human resource</t>
  </si>
  <si>
    <t>Reticulated water supply</t>
  </si>
  <si>
    <t>Improved access to safe, reliable drinking water.</t>
  </si>
  <si>
    <t>Financial  and Human Resource</t>
  </si>
  <si>
    <t xml:space="preserve">1 020 VIP Sanitation toilets completed </t>
  </si>
  <si>
    <t>Improved health and hygiene</t>
  </si>
  <si>
    <t xml:space="preserve">1 630 VIP Sanitation toilets completed </t>
  </si>
  <si>
    <t>Financial and Human Resource</t>
  </si>
  <si>
    <t xml:space="preserve">Completed BWS </t>
  </si>
  <si>
    <t>Improved water supply to Zaaiplaas</t>
  </si>
  <si>
    <t>Improved Living standards.</t>
  </si>
  <si>
    <t xml:space="preserve">1 835 VIP Sanitation toilets completed </t>
  </si>
  <si>
    <t xml:space="preserve">Completed Ga-Mashabela water reticulation network </t>
  </si>
  <si>
    <t xml:space="preserve">Improved water supply to Ga-Mashabela  </t>
  </si>
  <si>
    <t xml:space="preserve">Ga-Mashabela water reticulation supply </t>
  </si>
  <si>
    <t xml:space="preserve">Completed Ga-Marishane water reticulation network </t>
  </si>
  <si>
    <t xml:space="preserve">Improved water supply to Ga-Marishane  </t>
  </si>
  <si>
    <t xml:space="preserve">715 VIP Sanitation toilets completed </t>
  </si>
  <si>
    <t>Financial and Human Resources</t>
  </si>
  <si>
    <t xml:space="preserve">Nkadimeng: Phase 9 to 11 (Makhuduthamaga) - </t>
  </si>
  <si>
    <t xml:space="preserve">1630 VIP Sanitation toilets completed </t>
  </si>
  <si>
    <t xml:space="preserve">Lebalelo South connector pipes completed </t>
  </si>
  <si>
    <t>WC/WD Management Provisioning</t>
  </si>
  <si>
    <t>Developed source</t>
  </si>
  <si>
    <t>Onsite sanitation, health hygiene &amp; user education</t>
  </si>
  <si>
    <t>Improved access to safe, reliable sanitation service</t>
  </si>
  <si>
    <t>Upgraded Sewer infrastructure</t>
  </si>
  <si>
    <t>Enhanced sewer system</t>
  </si>
  <si>
    <t>No activity</t>
  </si>
  <si>
    <t>3 Feasibility Studies conducted and technical Reports development</t>
  </si>
  <si>
    <t>Portfolio of Evidence</t>
  </si>
  <si>
    <t>80% construction of Dindela Reservoir. Commissioning of bulk pipeline and pump station completed</t>
  </si>
  <si>
    <t>60% of water reticulation constructed</t>
  </si>
  <si>
    <t xml:space="preserve">30% water reticulation  constructed </t>
  </si>
  <si>
    <t xml:space="preserve">To resolve registered sanitation incidents within 14 days. </t>
  </si>
  <si>
    <t>Progress Report</t>
  </si>
  <si>
    <t>Draft WC/WDM strategy</t>
  </si>
  <si>
    <t xml:space="preserve">Number of Kilometers of bulk water pipeline constructed </t>
  </si>
  <si>
    <t xml:space="preserve">Number of % of LAB chemical purchased </t>
  </si>
  <si>
    <t>Uitspanning Water Supply Intervention</t>
  </si>
  <si>
    <t xml:space="preserve">Number of Plants participating in Blue and Greed Drops Certification Programme </t>
  </si>
  <si>
    <t>5Km of bulk water supply pipeline phase 4D in Mooihoek  completed</t>
  </si>
  <si>
    <t>1 X 5 Ml  concrete reservoir  completed  Phase 4A</t>
  </si>
  <si>
    <t xml:space="preserve">Percentage  concrete reservoir  constructed  </t>
  </si>
  <si>
    <t xml:space="preserve">70%, 1 X 5  Ml concrete  reservoir  constructed </t>
  </si>
  <si>
    <t xml:space="preserve">20%, 1 X 5  Ml concrete  reservoir  constructed </t>
  </si>
  <si>
    <t>13Km of bulk  water supply pipeline phase 2 in Mooihoek  completed</t>
  </si>
  <si>
    <t>13 Kilometre of Mooihoek bulk water supply completed</t>
  </si>
  <si>
    <t xml:space="preserve">18.2 Km of Schoonoord bulk water supply pipeline in Makgeru </t>
  </si>
  <si>
    <t xml:space="preserve">Number of  Kilometers of  bulk water pipeline  constructed </t>
  </si>
  <si>
    <t xml:space="preserve">5 Kilometers  of bulk water supply pipeline  constructed </t>
  </si>
  <si>
    <t xml:space="preserve">2 Kilometers  of bulk water supply pipeline  constructed </t>
  </si>
  <si>
    <t xml:space="preserve">Jane Furse to Lobethal bulk water supply pipeline
</t>
  </si>
  <si>
    <t xml:space="preserve">18Km of bulk  water supply  pipeline Phase 2 from Jane to Lobethal completed </t>
  </si>
  <si>
    <t xml:space="preserve">Number of  Kilometers of  bulk water supply pipeline assessed  </t>
  </si>
  <si>
    <t xml:space="preserve">18 Kilometers of  bulk water supply pipeline assessed  </t>
  </si>
  <si>
    <t xml:space="preserve">6 Kilometers of  bulk water supply pipeline assessed  </t>
  </si>
  <si>
    <t xml:space="preserve">Moutse BWS Construction of Pipeline 
Project 7-12 
</t>
  </si>
  <si>
    <t>30 Kilometre of    bulk water supply pipeline constructed</t>
  </si>
  <si>
    <t xml:space="preserve">Moutse BWS Extension of Groblersdal WTW  Project 1 </t>
  </si>
  <si>
    <t xml:space="preserve">1 WTW in Groblersdal extended </t>
  </si>
  <si>
    <t xml:space="preserve">Moutse BWS Installation of  Mechanical and Electrical 
Project 13&amp;14
</t>
  </si>
  <si>
    <t>1 WTW in Groblersdal extended in Project 1 and 1 pump station constructed in Project 6</t>
  </si>
  <si>
    <t>Number of mechanical and Electrical (M &amp; E) components installed for the extensions to the Groblersdal Water Treatment Works and pump station</t>
  </si>
  <si>
    <t>Two mechanical and Electrical (M &amp; E) components installed for the extensions to the Groblersdal Water Treatment Works and pump station</t>
  </si>
  <si>
    <t>One mechanical and Electrical (M &amp; E) components installed for the extensions to the Groblersdal Water Treatment Works and pump station</t>
  </si>
  <si>
    <t xml:space="preserve">Moutse BWS Construction bulk water Pipeline 
Project 2 – 4 
</t>
  </si>
  <si>
    <t xml:space="preserve">19 Kilometres of bulk water supply pipeline and constructed </t>
  </si>
  <si>
    <t>Number of km of bulk water supply pipeline  assessed and refurbished</t>
  </si>
  <si>
    <t xml:space="preserve">Moutse BWS Construction Pipeline
Project no 5 
</t>
  </si>
  <si>
    <t xml:space="preserve">5 Kilometres of bulk water supply pipeline and constructed </t>
  </si>
  <si>
    <t>5 Kilometers of bulk water supply pipeline  assessed and refurbished</t>
  </si>
  <si>
    <t>2,5 Kilometers of bulk water supply pipeline  assessed and refurbished</t>
  </si>
  <si>
    <t xml:space="preserve">12 reports  generated  </t>
  </si>
  <si>
    <t>4 Full SANS 241 analysis report conducted through accredited laboratory</t>
  </si>
  <si>
    <t xml:space="preserve">90% of LAB  chemical  purchased  </t>
  </si>
  <si>
    <t xml:space="preserve">15 Water Treatment  Works (WTW) participated in Blue Drop  Certification  programme and 15 Waste Water Treatment Works (WWTW) participated in Green Drop Certificate  </t>
  </si>
  <si>
    <t xml:space="preserve"> 12 Water  Quality  Reports  generated  </t>
  </si>
  <si>
    <t xml:space="preserve"> 4 Full SANS  241 analysis  conducted  through accredited laboratory</t>
  </si>
  <si>
    <t xml:space="preserve">100% of LAB  chemical  purchased  </t>
  </si>
  <si>
    <t xml:space="preserve">15 WTW  participating  in Blue Drop  and 15  WWTW  Participating  in Green  Drop  Certification  Programme  </t>
  </si>
  <si>
    <t xml:space="preserve"> 1 Full SANS  241 analysis  conducted  through accredited laboratory</t>
  </si>
  <si>
    <t xml:space="preserve"> 25% of LAB chemical purchased </t>
  </si>
  <si>
    <t xml:space="preserve"> 2 WTW participating in Blue Drop and 4 WWTW Participating in Green Drop Certification Programme</t>
  </si>
  <si>
    <t xml:space="preserve">Sanitation  incidents  </t>
  </si>
  <si>
    <t xml:space="preserve">Water  incidents </t>
  </si>
  <si>
    <t xml:space="preserve">Delivery of  portable  water through tankering  </t>
  </si>
  <si>
    <t xml:space="preserve">Supply of  diesel </t>
  </si>
  <si>
    <t xml:space="preserve">Supply of  petrol </t>
  </si>
  <si>
    <t xml:space="preserve">Supply of  oil </t>
  </si>
  <si>
    <t xml:space="preserve">Mechanical  &amp; Electrical  Services </t>
  </si>
  <si>
    <t xml:space="preserve">Installation  of Bulk  Water  Meters </t>
  </si>
  <si>
    <t>Ml of Bulk Water Purchases</t>
  </si>
  <si>
    <t>5000 registered water incidents resolved within 14 days</t>
  </si>
  <si>
    <t>9.6 Ml of Potable Water delivered in Jane Furse Hospital and Buffelshoek</t>
  </si>
  <si>
    <t xml:space="preserve">No bulk metres installed </t>
  </si>
  <si>
    <t>Number of Ml of potable Water delivered in Jane Furse Hospital and Buffelshoek</t>
  </si>
  <si>
    <t xml:space="preserve">Number of  Bulk Meters  installed </t>
  </si>
  <si>
    <t xml:space="preserve">Number of registered M &amp; E incidents resolved within 14 days
</t>
  </si>
  <si>
    <t xml:space="preserve">Number of Mℓ of bulk portable water purchased </t>
  </si>
  <si>
    <t>800 registered sanitation incidents resolved within 14 days</t>
  </si>
  <si>
    <t>5500 registered water incidents resolved within 14 days</t>
  </si>
  <si>
    <t>200 registered sanitation incidents resolved within 14 days</t>
  </si>
  <si>
    <t>2,4 Ml of Potable Water delivered in Jane Furse Hospital and Buffelshoek</t>
  </si>
  <si>
    <t xml:space="preserve">113 of registered M &amp; E incidents within 14 days </t>
  </si>
  <si>
    <t xml:space="preserve">2515,5Mℓ  of water  purchased </t>
  </si>
  <si>
    <t xml:space="preserve">No  WC/WDM  plan in place </t>
  </si>
  <si>
    <t>Development of Water &amp; Sanitation Master Plan (WSMP)</t>
  </si>
  <si>
    <t>Existing Water Master Plan</t>
  </si>
  <si>
    <t xml:space="preserve">1 Draft Water Master Plan  
and  no sanitation  Master Plan  
</t>
  </si>
  <si>
    <t xml:space="preserve">Conditional assessment of Groblersdal  sewer  network </t>
  </si>
  <si>
    <t>50% Conditional assessment for Groblersdal sewer network.</t>
  </si>
  <si>
    <t xml:space="preserve">Number of conditional assessment report for Groblersdal sewer network conducted. </t>
  </si>
  <si>
    <t>Development of Operation and Maintenance Plan (O&amp;M)</t>
  </si>
  <si>
    <t>Effective Maintenance &amp; Operation of Existing Infrastructure</t>
  </si>
  <si>
    <t>Draft O&amp;M plan completed</t>
  </si>
  <si>
    <t>Number of O &amp; M  Plan  completed and approved</t>
  </si>
  <si>
    <t xml:space="preserve">One O &amp; M  Plan  completed and approved </t>
  </si>
  <si>
    <t>Operation &amp; Maintenance Plan</t>
  </si>
  <si>
    <t xml:space="preserve">Conduct  Feasibility  Studies and  develop  Technical reports </t>
  </si>
  <si>
    <t>Water Services Master Plan and WSDP developed in 2014/15 and 2015/16 FY respectively</t>
  </si>
  <si>
    <t>MIG registered Projects</t>
  </si>
  <si>
    <t xml:space="preserve">Number of  Feasibility  Studies  conducted and  technical Reports  developed </t>
  </si>
  <si>
    <t>Update Water Service Development Plan.</t>
  </si>
  <si>
    <t>Number of updated Water Service Development Pan.</t>
  </si>
  <si>
    <t>One Water Service Development Pan updated.</t>
  </si>
  <si>
    <t xml:space="preserve">Number of bulk water infrastructure servitude </t>
  </si>
  <si>
    <t>1 bulk water infrastructure servitude registered</t>
  </si>
  <si>
    <t xml:space="preserve">Report for bulk water service
</t>
  </si>
  <si>
    <t>Registration of servitude for bulk water infrastructure.</t>
  </si>
  <si>
    <t>Promulgation of Bulk contribution policy</t>
  </si>
  <si>
    <t>Draft bulk contribution policy.</t>
  </si>
  <si>
    <t>Number of bulk water contribution policy promulgated</t>
  </si>
  <si>
    <t>One bulk water contribution policy promulgated</t>
  </si>
  <si>
    <t>Review of water and sanitation by-law</t>
  </si>
  <si>
    <t>Water &amp; Sanitation by-laws in place</t>
  </si>
  <si>
    <t>Number of Water &amp; Sanitation By-Laws reviewed</t>
  </si>
  <si>
    <t>One Water &amp; Sanitation By-Laws reviewed</t>
  </si>
  <si>
    <t>One conditional assessment report for Groblersdal sewer network conducted</t>
  </si>
  <si>
    <t>To ensure effective infrastructure planning &amp; development.</t>
  </si>
  <si>
    <t>To improve the provision of operations &amp; maintenance efficiently</t>
  </si>
  <si>
    <t>To ensure compliance with water services policies</t>
  </si>
  <si>
    <t>1 borehole drilled and equipped.</t>
  </si>
  <si>
    <t>Number of Kilometers of water reticulation network completed</t>
  </si>
  <si>
    <t>4 Kilometers of water reticulation network completed</t>
  </si>
  <si>
    <t>1,5 Kilometers of water reticulation network completed</t>
  </si>
  <si>
    <t xml:space="preserve">Rutseng Water Intervention </t>
  </si>
  <si>
    <t xml:space="preserve">Informal water infrastructure in place </t>
  </si>
  <si>
    <t>Number of Kilometers of water supply pipeline constructed</t>
  </si>
  <si>
    <t>7km of water supply pipeline constructed</t>
  </si>
  <si>
    <t>2km of water supply pipeline constructed</t>
  </si>
  <si>
    <t>Nebo Phase 1A testing and commissioning(Jane Furse WC/WD Management)</t>
  </si>
  <si>
    <t>Nebo Phase1A completed but not commissioned</t>
  </si>
  <si>
    <t>Number of Kilometers of bulk water supply pipeline tested and commissioned</t>
  </si>
  <si>
    <t>Groblersdal WTW and Moutse bulk pipeline in progress</t>
  </si>
  <si>
    <t>Number of water supply pipeline and water storage completed</t>
  </si>
  <si>
    <t xml:space="preserve">4 Kilometres of water supply pipeline and 1 water storage completed </t>
  </si>
  <si>
    <t>Flag Boshielo Water Conservation Water Demand Management</t>
  </si>
  <si>
    <t>The village is fully reticulated supplied water for 24hrs without payment</t>
  </si>
  <si>
    <t>Number of household  meters installed and refurbished</t>
  </si>
  <si>
    <t xml:space="preserve"> 450 household meters Installed and 300 metres refurbished</t>
  </si>
  <si>
    <t>Informal water infrastructure                                                                                       .</t>
  </si>
  <si>
    <t>Number of water source developed</t>
  </si>
  <si>
    <t>15 180 VIP units constructed</t>
  </si>
  <si>
    <t>Number of VIP sanitation units completed</t>
  </si>
  <si>
    <t>Zaaiplaas Village Reticulation Phase 2 ( Vlakfontein, Slovo and remaining village ) - CO</t>
  </si>
  <si>
    <t>Number of Kilometres Zaaiplaas bulk water supply pipeline commissioned, command reservoir constructed and pump station installed</t>
  </si>
  <si>
    <t>No of VIP sanitation units completed</t>
  </si>
  <si>
    <t>Kilometres of pipeline constructed, number of reservoir completed, number of boreholes completed</t>
  </si>
  <si>
    <t>Ga -Mogashoa(Senkapudi) and Ga- Mogashoa(Manamane)</t>
  </si>
  <si>
    <t>NSD07 Regional Water Scheme Construction of Concrete Reservoirs</t>
  </si>
  <si>
    <t>VIP Sanitation programme phase 2.3</t>
  </si>
  <si>
    <t xml:space="preserve">VIP Sanitation Programme Phase 2.3 </t>
  </si>
  <si>
    <t>VIP Sanitation Programme Phase 2.3</t>
  </si>
  <si>
    <t xml:space="preserve">VIP Sanitation programme phase 2.3 </t>
  </si>
  <si>
    <t xml:space="preserve">Malekana Regional Water Scheme </t>
  </si>
  <si>
    <t xml:space="preserve">To construct VIP Sanitation units by June 2020 within Ephraim Mogale Municipality </t>
  </si>
  <si>
    <t xml:space="preserve">To construct VIP Sanitation units by June 2020 within Elias Motsoaledi Municipality </t>
  </si>
  <si>
    <t>To complete Zaaiplaas bulk pipeline, command reservior and pump station  by June 2020</t>
  </si>
  <si>
    <t xml:space="preserve">To construct VIP Sanitation units by June 2020 within Makhuduthamaga Municipality </t>
  </si>
  <si>
    <t xml:space="preserve">750 VIP Sanitation toilets  constructed </t>
  </si>
  <si>
    <t>750 VIP sanitation units constructed</t>
  </si>
  <si>
    <t xml:space="preserve">1,5 Kilometres of water supply pipeline and 0 water storage completed </t>
  </si>
  <si>
    <t xml:space="preserve"> 150 household meters Installed and 60 metres refurbished</t>
  </si>
  <si>
    <t>9km bulk water supply pipeline tested and commissioned</t>
  </si>
  <si>
    <t>200kl reservoir constructed</t>
  </si>
  <si>
    <t>10ML reservoir and the bulk water pipeline constructed</t>
  </si>
  <si>
    <t>2 x 500kl reservoir constructed and 67km pipeline installed</t>
  </si>
  <si>
    <t>10ML Water Treatment Plant constructed</t>
  </si>
  <si>
    <t>10ML Mooihoek Water Treatment Works, Mooihoek Bulk pipeline constructed</t>
  </si>
  <si>
    <t xml:space="preserve">Completed Ga -Mogashoa(Senkapudi) and Ga- Mogashoa(Manamane)water reticulation network </t>
  </si>
  <si>
    <t xml:space="preserve">Improved water supply to Ga -Mogashoa(Senkapudi) and Ga- Mogashoa(Manamane) </t>
  </si>
  <si>
    <t xml:space="preserve">Completed Malekana Regional Water Scheme water reticulation network </t>
  </si>
  <si>
    <t xml:space="preserve">Improved water supply to Malekana Regional Water Scheme </t>
  </si>
  <si>
    <t>Completed concrete reservoirs and bulk water pipeline</t>
  </si>
  <si>
    <t>To construct concrete reservoirs and bulk water pipeline, NSD07 RWS Schoonoord by June 2020</t>
  </si>
  <si>
    <t xml:space="preserve">To construct pipeline from Burgersfort to Dresden pump station by June 2020 </t>
  </si>
  <si>
    <t>To construct bulk pipeline from Praktiseer to Alverton by June 2020</t>
  </si>
  <si>
    <t>To construct bulk pipeline from Praktiseer to Motodi by June 2020</t>
  </si>
  <si>
    <t xml:space="preserve">To install mechanical and Electrical (M &amp; E) for the extensions to the Groblersdal Water Treatment Works by June 2020 </t>
  </si>
  <si>
    <t>To construct Bulk water Pipeline and test main pump stations by June 2020</t>
  </si>
  <si>
    <t xml:space="preserve"> To generate Water Quality Reports by June 2020</t>
  </si>
  <si>
    <t xml:space="preserve"> To conduct Full SANS 241 Analysis by June 2020</t>
  </si>
  <si>
    <t xml:space="preserve"> To purchase Laboratories chemical by June 2020</t>
  </si>
  <si>
    <t xml:space="preserve"> To participate in Blue and Green Drops Certification Programme by June 2020</t>
  </si>
  <si>
    <t>To render tankering services by June 2020</t>
  </si>
  <si>
    <t>To provide diesel consistently to diesel driven machines by June 2020</t>
  </si>
  <si>
    <t>To provide petrol consistently to petrol driven machines by June 2020</t>
  </si>
  <si>
    <t>To provide oil consistently to diesel and petrol driven machines by June 2020</t>
  </si>
  <si>
    <t>To purchase Mℓ Bulk water by June 2020</t>
  </si>
  <si>
    <t>To install Bulk Water Meters by June 2020</t>
  </si>
  <si>
    <t>To develop Water Conservation /Water Demand Management Strategy for SDM by June 2020</t>
  </si>
  <si>
    <t>To develop and review Water &amp; Sanitation Master Plan by June 2020</t>
  </si>
  <si>
    <t>To upgrade Groblersdal sewer pump- station by June 2020</t>
  </si>
  <si>
    <t>To Conduct Feasibility Studies and develop Technical Report by June 2020</t>
  </si>
  <si>
    <t>To complete  Tukakgomo water reticulation by June 2020</t>
  </si>
  <si>
    <t>To construct water storage and equip the 2 existing boreholes by June 2020</t>
  </si>
  <si>
    <t>To complete reticulation and installations of water meters by June 2020</t>
  </si>
  <si>
    <t>To test and commissioned bulk water pipeline and main pump stations by June 2020</t>
  </si>
  <si>
    <t>Draft O&amp;M Plan</t>
  </si>
  <si>
    <t>Updated Water Service Development Plan</t>
  </si>
  <si>
    <t>Registration of servitude for bulk water infrastructure</t>
  </si>
  <si>
    <t>Assignment of a PSP to perform registration of servitude for bulk water infrastructure</t>
  </si>
  <si>
    <t>Assignment of a PSP to Update Water Service Development Plan</t>
  </si>
  <si>
    <t>Assignment of a PSP to do the Technical Reports</t>
  </si>
  <si>
    <t>To protect municipal assets</t>
  </si>
  <si>
    <t>Bulk Contribution Policy</t>
  </si>
  <si>
    <t>Implement development charges</t>
  </si>
  <si>
    <t>Water and sanitation by-law</t>
  </si>
  <si>
    <t>Reviewed water and sanitation by-law</t>
  </si>
  <si>
    <t>Enforcement of by-laws</t>
  </si>
  <si>
    <t>To construct reticulation network by June 2020</t>
  </si>
  <si>
    <t>To construct bulk water  pipeline from T-off of Makgeru to the new 10ML reservoir at Schoonoord by June 2020</t>
  </si>
  <si>
    <t>100ℓ of petrol supplied Quarterly.</t>
  </si>
  <si>
    <t>75ℓ of oil supplied Quarterly.</t>
  </si>
  <si>
    <t>1510 VIP sanitation units completed</t>
  </si>
  <si>
    <t>Reviewed Water  and Sanitation Master Plan</t>
  </si>
  <si>
    <t xml:space="preserve">Number of Water &amp; Sanitation Master Plan reviewed </t>
  </si>
  <si>
    <t>One Water &amp; Sanitation Master Plan reviewed</t>
  </si>
  <si>
    <t>Draft WSMP</t>
  </si>
  <si>
    <t>installation 3 Bulk Water  Meters</t>
  </si>
  <si>
    <t>Mooihoek bulk water supply phase 4BB</t>
  </si>
  <si>
    <t>Mooihoek bulk water supply phase 4F2</t>
  </si>
  <si>
    <t>Mooihoek bulk water supply phase 4F1</t>
  </si>
  <si>
    <t>Project close-out report or completion certificate.</t>
  </si>
  <si>
    <t>Refurbished package plant.</t>
  </si>
  <si>
    <t>Tswaing village Water intervetion Project.</t>
  </si>
  <si>
    <t>1 Package plant</t>
  </si>
  <si>
    <t>Number of package plant refurbished.</t>
  </si>
  <si>
    <t>1 package plant refurbished.</t>
  </si>
  <si>
    <t>Mahlwakwena to Mapodile pipeline(Tukakgomo Extension)</t>
  </si>
  <si>
    <t>1,8km of rising main from the highlift pumpstation to the Elevated Steel tank costructed</t>
  </si>
  <si>
    <t xml:space="preserve"> 6.3Km of reticulation network and 
29 standpipes completed</t>
  </si>
  <si>
    <t>Phiring Water Intervention(Leboeng)</t>
  </si>
  <si>
    <t xml:space="preserve">Borehole refurbished and connected to the existing steel pipeline.
Elevated steel tank constructed.
</t>
  </si>
  <si>
    <t>Packaged plant</t>
  </si>
  <si>
    <t>Jane Furse RDP Package plant</t>
  </si>
  <si>
    <t>70% completion of   Package Plant , risnig main and storage in Jane Furse RDP</t>
  </si>
  <si>
    <t>1 Package Plant installed</t>
  </si>
  <si>
    <t>The package plant is dilapitated.</t>
  </si>
  <si>
    <t>Number of package plant installed.</t>
  </si>
  <si>
    <t>1 package plant installed.</t>
  </si>
  <si>
    <t>Laesdrift Water Source Development and Bulk Infrastructure Development</t>
  </si>
  <si>
    <t>New Infrastructure</t>
  </si>
  <si>
    <t>Number of water source development and bulk infrastructure development completed</t>
  </si>
  <si>
    <t>1 of water source development and bulk infrastructure development completed</t>
  </si>
  <si>
    <t>Riba Cross Water Source Development with Bulk Services</t>
  </si>
  <si>
    <t>Mpita Water Source Development with bulk services infrastructure</t>
  </si>
  <si>
    <t xml:space="preserve">Shakung Water Supply and source development with package plant </t>
  </si>
  <si>
    <t>Mapodile WC/WDM</t>
  </si>
  <si>
    <t>Nkosini Water Supply with package plant</t>
  </si>
  <si>
    <t>To drill boreholes and construct rising main and storage steel tank.</t>
  </si>
  <si>
    <t xml:space="preserve">Magoroane Water Supply </t>
  </si>
  <si>
    <t xml:space="preserve">Strydkraal Water Intervention </t>
  </si>
  <si>
    <t>70 VIDP Sanitation units constructed</t>
  </si>
  <si>
    <t xml:space="preserve"> 230 VIP Sanitation toilets  constructed </t>
  </si>
  <si>
    <t>2481 VIP sanitation units completed</t>
  </si>
  <si>
    <t>2745 VIP sanitation units constructed</t>
  </si>
  <si>
    <t>To construct Fetakgomo Tubatse LM VIP Sanitation units by June 2020 (Fetakgomo area)</t>
  </si>
  <si>
    <t>To construct Fetakgomo Tubatse LM VIP Sanitation units by June 2020 (Tubatse area)</t>
  </si>
  <si>
    <t>769 VIP sanitation units constructed</t>
  </si>
  <si>
    <t>0 VIP sanitation units constructed</t>
  </si>
  <si>
    <t>2689 VIP sanitation units constructed</t>
  </si>
  <si>
    <t>200 VIP sanitation units constructed</t>
  </si>
  <si>
    <t>Lebalelo South connector pipes &amp; reticulation network</t>
  </si>
  <si>
    <t>To construct connector pipe, reticulations network &amp; reservior in Lebalelo South by June 2020</t>
  </si>
  <si>
    <t xml:space="preserve">Lebalelo South connector pipes &amp; reticulation network, reservior completed </t>
  </si>
  <si>
    <t>Lebalelo South Phase 3 (Ga Maroga &amp; Motlolo ) Bulk &amp; reticulation innfrastructure</t>
  </si>
  <si>
    <t>GaMaphopha Command Reservoir</t>
  </si>
  <si>
    <t>Ga Maphopha Bulk water pipeline completed</t>
  </si>
  <si>
    <t>12ML Ga-Malekana Water Treatment Works, Malekana Bulk pipeline constructed</t>
  </si>
  <si>
    <t xml:space="preserve">To upgrade &amp; extend the WWTW in Roosenekaal by June 2020 </t>
  </si>
  <si>
    <t>Improved waste water provision</t>
  </si>
  <si>
    <t>Roosenekaal WWTW</t>
  </si>
  <si>
    <t>Roosenekal WWTW</t>
  </si>
  <si>
    <t>Existing WWTW in Roosenekaal</t>
  </si>
  <si>
    <t>Number of WWTW updraded and extended</t>
  </si>
  <si>
    <t>One WWTW upgraded and extented</t>
  </si>
  <si>
    <t xml:space="preserve">De Hoop/Nebo plateau/schoonoord water scheme villages mkgeru.Ga-ratau &amp;Matekane </t>
  </si>
  <si>
    <t xml:space="preserve">To construct reticulation network in De Hoop/Nebo plateau/schoonoord water scheme villages makgeru.Ga-ratau &amp;Matekane by June </t>
  </si>
  <si>
    <t>Schoonoord Makgeru reticulation network</t>
  </si>
  <si>
    <t>Number of design report and bid documents completed</t>
  </si>
  <si>
    <t>One design report and two bid documents completed</t>
  </si>
  <si>
    <t>0 design report and 2 bid documents completed</t>
  </si>
  <si>
    <t>design report &amp; bid document</t>
  </si>
  <si>
    <t>To construct reticulation and standpipes by June 2020</t>
  </si>
  <si>
    <t>8 000ℓ of diesel supplied Quarterly.</t>
  </si>
  <si>
    <t>34 000ℓ of diesel supplied annually.</t>
  </si>
  <si>
    <t xml:space="preserve">6 Bulk Water  Meters  installed </t>
  </si>
  <si>
    <t>1500 registered water incidents resolved within 14 days</t>
  </si>
  <si>
    <t>3 Kilometers of bulk pipeline constructed,1 booster pump station constructed ,1concrete reservoir constructed</t>
  </si>
  <si>
    <t xml:space="preserve">Number of Kilometers of bulk pipeline constructed , booster pump station constructed ,and reservoirs constructed </t>
  </si>
  <si>
    <t xml:space="preserve">Number of  WC/WDM  Strategy developed </t>
  </si>
  <si>
    <t xml:space="preserve">One  WC/WDM  Strategy developed </t>
  </si>
  <si>
    <t>7 Feasibility Studies conducted and technical Reports developed.</t>
  </si>
  <si>
    <t xml:space="preserve">1.5km pipeline bulk water constructed </t>
  </si>
  <si>
    <t>5 Kilometre of    bulk water supply pipeline testing</t>
  </si>
  <si>
    <t xml:space="preserve"> 20 Kilometre of    bulk water supply pipeline testing</t>
  </si>
  <si>
    <t xml:space="preserve">Number of extended WTW refurbished </t>
  </si>
  <si>
    <t xml:space="preserve">Number of  Kilometers of  bulk water supply pipeline testing </t>
  </si>
  <si>
    <t>One extended WTW refurbished</t>
  </si>
  <si>
    <t>14 Kilometers of bulk water supply pipeline  assessed and refurbished</t>
  </si>
  <si>
    <t>1 package plant and 1 Abstraction point refurbished.</t>
  </si>
  <si>
    <t>1 water sources developed</t>
  </si>
  <si>
    <t>To construct a rising main and source development at Maebe by June  2020</t>
  </si>
  <si>
    <t>To test &amp; commission the  bulk water supply  by June 2020.</t>
  </si>
  <si>
    <t>24km bulk water supply pipeline tested and commissioned</t>
  </si>
  <si>
    <t>Number of Kilometers of reticulation network and standpipes constructed</t>
  </si>
  <si>
    <t>Number of Kilometer of water reticulation constructed, storage tanks constructed
and borehole refurbished.</t>
  </si>
  <si>
    <t>To complete water reticulation, storage and source development by June 2020</t>
  </si>
  <si>
    <t>1,5 Kilometer of water reticulation constructed, 1 storage tanks constructed
and 1 borehole refurbished.</t>
  </si>
  <si>
    <t>Number of Package Plant installed</t>
  </si>
  <si>
    <t>To construct VIDP Sanitation units by June 2020.</t>
  </si>
  <si>
    <t>To complete Package Plant in by June 2020.</t>
  </si>
  <si>
    <t>Construction of Moretsele VIDP</t>
  </si>
  <si>
    <t>200 VIDP units completed</t>
  </si>
  <si>
    <t>170 VIDP Sanitation units constructed</t>
  </si>
  <si>
    <t>Number of VIDP Sanitation units constructed</t>
  </si>
  <si>
    <t>To  package plant in  by June 2020.</t>
  </si>
  <si>
    <t>REFURBISHMENT OF TJIBENG PACKAGE PLANT</t>
  </si>
  <si>
    <t>2018/2020 SERVICE DELIVERY BUDGET AND IMPLEMENTATION PLAN: INFRASTRUCTURE AND WATER SERVICES</t>
  </si>
  <si>
    <t>BASELINE 2018/2020</t>
  </si>
  <si>
    <t>ANNUAL TARGET 2020/2020</t>
  </si>
  <si>
    <t xml:space="preserve"> BUDGET 2020-2020</t>
  </si>
  <si>
    <t>To construct water source development and  bulk infrastructure development by  June 2020</t>
  </si>
  <si>
    <t>To construct water source development and  bulk services by  June 2020</t>
  </si>
  <si>
    <t>To Investigate and remove of illigal water connections, install water meters and replace old water pipelines to reduce water losses by 2020</t>
  </si>
  <si>
    <t>To do source development, refurbishment of package plant and water reticulation by 2020.</t>
  </si>
  <si>
    <t>To install Package plant and construct rising main by 2020</t>
  </si>
  <si>
    <t>To construct water source development ,rising main and water storage by  June 2020</t>
  </si>
  <si>
    <t>1 Infrastucture Business Plan developed</t>
  </si>
  <si>
    <t>Number of Infrastucture Business Plan developed</t>
  </si>
  <si>
    <t>2 Kilometres of Zaaiplaas  bulk water supply pipeline commissioned, 1 command reservoir constructed and 1 pump station installed</t>
  </si>
  <si>
    <t xml:space="preserve">To construct reticulation,water storage and water source development in Ga- Mashabela by June 2020 </t>
  </si>
  <si>
    <t>30km of reticulation pipeline constructed , 4* Reservoir completed, 7*boreholes completed</t>
  </si>
  <si>
    <t>To construct reticulation and water storage in Ga- Marishane by June 2020</t>
  </si>
  <si>
    <t>Kilometres of reticulation pipeline constructed, number of reservoir and WTW completed</t>
  </si>
  <si>
    <t xml:space="preserve">3.4km  of reticulation pipeline constructed , 1 reservoir completed and 1 WTW  completed </t>
  </si>
  <si>
    <t xml:space="preserve">1,7km  of reticulation pipeline constructed , 1 reservoir completed and 1 WTW  completed </t>
  </si>
  <si>
    <t>53 Kilometres of pipeline completed</t>
  </si>
  <si>
    <t>Kilometres of water pipeline completed</t>
  </si>
  <si>
    <t>To construct water pipeline in Ga -Mogashoa(Senkapudi) and Ga- Mogashoa(Manamane) by June 2020</t>
  </si>
  <si>
    <t>17.6 kilometres of pipeline completed</t>
  </si>
  <si>
    <t>Kilometres of bulk pipeline completed and number of reservoirs completed</t>
  </si>
  <si>
    <t>1 Kilometre of bulk pipeline completed and 1 reservoir completed</t>
  </si>
  <si>
    <t>0.5 Kilometre of bulk pipeline completed and 0 reservoir completed</t>
  </si>
  <si>
    <t>Kilometres of water pipeline completed and number of reservoirs completed</t>
  </si>
  <si>
    <t>To complete Concrete reservoirs and Water pipeline at Nkadimeng: Phase 9 to 11 by June 2020</t>
  </si>
  <si>
    <t>38km of  water pipeline constructed, 1* 500kl reservoir and 98 street taps</t>
  </si>
  <si>
    <t>12km of water pipeline constructed, 0* 500kl reservoir and 34 street taps</t>
  </si>
  <si>
    <t>To construct water pipeline in Malekana Regional Water Scheme  by June 2020</t>
  </si>
  <si>
    <t xml:space="preserve">Kilometres of water pipeline and number of reservoirs completed </t>
  </si>
  <si>
    <t xml:space="preserve">10 kilometres of water pipeline and 4 reservoirs completed </t>
  </si>
  <si>
    <t xml:space="preserve">4 kilometres of water pipeline and 0 reservoirs completed </t>
  </si>
  <si>
    <t xml:space="preserve">Kilometres of connector and reticulation pipelines and number of reservoirs completed </t>
  </si>
  <si>
    <t xml:space="preserve">190km of  connector  and reticulation pipelines constructed and 3 reservoirs completed </t>
  </si>
  <si>
    <t xml:space="preserve">50km of  connector  and reticulation pipelines constructed and 0 reservoirs completed </t>
  </si>
  <si>
    <t>To construct water pipeline &amp; reserviors in Lebalelo South Phase 3 (Ga Maroga &amp; Motlolo  by June 2020</t>
  </si>
  <si>
    <t xml:space="preserve">20 kilometres of water pipeline and 1 reservoirs completed </t>
  </si>
  <si>
    <t xml:space="preserve">10 kilometres of water pipeline and 0 reservoirs completed </t>
  </si>
  <si>
    <t xml:space="preserve">5 kilometres of water pipeline,1 reservoirs &amp; 1 pump station completed </t>
  </si>
  <si>
    <t xml:space="preserve">2 kilometres of water pipeline,1 reservoirs &amp; 0 pump station completed </t>
  </si>
  <si>
    <t>To construct water pipeline, reservior and pump station in Ga Maphopha by 2020</t>
  </si>
  <si>
    <t xml:space="preserve">Kilometres of water pipeline,number of reservoirs &amp; pump station completed </t>
  </si>
  <si>
    <t>Q3 TARGET</t>
  </si>
  <si>
    <t>PROGRESS (Achieved/ Not acchieved)</t>
  </si>
  <si>
    <t>ACTUAL PROGRESS</t>
  </si>
  <si>
    <t>CHALLENGES</t>
  </si>
  <si>
    <t>REMEDIAL ACTIONS</t>
  </si>
  <si>
    <t>Achieved</t>
  </si>
  <si>
    <t>None</t>
  </si>
  <si>
    <t xml:space="preserve">Number of Water Quality Reports generated </t>
  </si>
  <si>
    <t xml:space="preserve">Number of Full SANS 241 Analysis conducted </t>
  </si>
  <si>
    <t>N/A</t>
  </si>
  <si>
    <t>Not Achieved</t>
  </si>
  <si>
    <t>Final draft O&amp;M plan completed</t>
  </si>
  <si>
    <t>The O&amp;M plan is GIS based which is not linked to all infrastructure projects</t>
  </si>
  <si>
    <t>The O&amp;M plan must be manual based for implementation</t>
  </si>
  <si>
    <t xml:space="preserve">0 Kilometres of water supply pipeline and 0 water storage completed </t>
  </si>
  <si>
    <t>0 household meters Installed and 60 metres refurbished</t>
  </si>
  <si>
    <t>0km of water supply pipeline constructed</t>
  </si>
  <si>
    <t>0km bulk water supply pipeline tested and commissioned</t>
  </si>
  <si>
    <t>0 VIDP Sanitation units constructed</t>
  </si>
  <si>
    <t>0 package plant installed.</t>
  </si>
  <si>
    <t>0 of water source development and bulk infrastructure development completed</t>
  </si>
  <si>
    <t xml:space="preserve"> 0 VIP Sanitation toilets  constructed </t>
  </si>
  <si>
    <t xml:space="preserve">0 VIP Sanitation toilets  constructed </t>
  </si>
  <si>
    <t xml:space="preserve">0 km  of reticulation pipeline constructed , 0 reservoir completed and 0 WTW  completed </t>
  </si>
  <si>
    <t xml:space="preserve">0 kilometres of water pipeline and 0 reservoirs completed </t>
  </si>
  <si>
    <t>0 WWTW upgraded and extented</t>
  </si>
  <si>
    <t>0 design report and 0 bid documents completed</t>
  </si>
  <si>
    <t xml:space="preserve">0%, 0 X 5  Ml concrete  reservoir  constructed </t>
  </si>
  <si>
    <t xml:space="preserve">0 km pipeline bulk water constructed </t>
  </si>
  <si>
    <t xml:space="preserve">0 Kilometers of  bulk water supply pipeline assessed  </t>
  </si>
  <si>
    <t>0 Kilometre of    bulk water supply pipeline testing</t>
  </si>
  <si>
    <t>0 mechanical and Electrical (M &amp; E) components installed for the extensions to the Groblersdal Water Treatment Works and pump station</t>
  </si>
  <si>
    <t>10 Kilometers of bulk water supply pipeline  assessed and refurbished</t>
  </si>
  <si>
    <t>0 Kilometers of bulk water supply pipeline  assessed and refurbished</t>
  </si>
  <si>
    <t>1220 registered water incidents resolved within 14 days</t>
  </si>
  <si>
    <t>Shortage of specific materials for repairs and maintenance</t>
  </si>
  <si>
    <t xml:space="preserve">Prioritise the materials that used </t>
  </si>
  <si>
    <t xml:space="preserve">Pipe leak during pressure testing and commisioning </t>
  </si>
  <si>
    <t xml:space="preserve">Contractor behind programme due poor cashflow management/lack of resources </t>
  </si>
  <si>
    <t>Contract extended till end of June 2020,more resourced subcontractor appointed through cession to complete the works</t>
  </si>
  <si>
    <t>Contractor to attend to pipe leaks and testing to ensure that commisioning completed</t>
  </si>
  <si>
    <t xml:space="preserve">Number of  5Ml concrete reserviors completed </t>
  </si>
  <si>
    <t xml:space="preserve">2 x 5Ml concrete reserviors completed </t>
  </si>
  <si>
    <t>Completion certificate</t>
  </si>
  <si>
    <t>0km of pipeline completed</t>
  </si>
  <si>
    <t>Delays in the procurement of outstanding ductile iron pipes.</t>
  </si>
  <si>
    <t>Finalise the appointment of Supplier to supply and deliver the pipe materials</t>
  </si>
  <si>
    <t xml:space="preserve">Delays to review the conditional assessment recovery plan, with comment issued </t>
  </si>
  <si>
    <t>Review of pending assessment condition to be finalsied in 4th quarter</t>
  </si>
  <si>
    <t>Site has been shut down 27/09/2019 by concerned group wihtin Moutse Area</t>
  </si>
  <si>
    <t xml:space="preserve">Intervention of Minister for DWS on the 14th Feb 2020 to Moutse and addressed affected stakeholders. </t>
  </si>
  <si>
    <t>Delays in  appointment of a Project Mentor .</t>
  </si>
  <si>
    <t>NDPW and SCM finalize appointment of mentor. And PSP for supervision</t>
  </si>
  <si>
    <t>Delays in appointment of project project mentor</t>
  </si>
  <si>
    <t>NDPW and SCM finalize appointment of mentor and PSP for supervision</t>
  </si>
  <si>
    <t>Late appointment of the service provider</t>
  </si>
  <si>
    <t>Fastttrack the appointment of the service provider</t>
  </si>
  <si>
    <t>23.6 kilometres of pipeline completed</t>
  </si>
  <si>
    <t>0.15 Kilometre of bulk pipeline completed and 0 reservoir completed</t>
  </si>
  <si>
    <t>Slow progress by sub-contractor on construction of uPVC pipeline due to cash flow challenges they are experiencing</t>
  </si>
  <si>
    <t>Main contractor assisting the sub-contractor where possible so that the project can progress</t>
  </si>
  <si>
    <t>Not achieved</t>
  </si>
  <si>
    <t>12km of water pipeline constructed, 0* 500kl reservoir and 11 street taps</t>
  </si>
  <si>
    <t>Project budget depleted</t>
  </si>
  <si>
    <t xml:space="preserve">Addittional funding allocated to the project from own funding by the municipality which will be offset from the retention of the contractor </t>
  </si>
  <si>
    <t>Delays in the appointment of the Mentor,consultant and the Learner contractor</t>
  </si>
  <si>
    <t>Behind program schedule due to delays caused by social unrests in the project area</t>
  </si>
  <si>
    <t>Revise program and look into accelerating works.</t>
  </si>
  <si>
    <t xml:space="preserve">150 km of  connector  and reticulation pipelines constructed and 0 reservoirs completed </t>
  </si>
  <si>
    <t xml:space="preserve">26 kilometres of water pipeline and 0 reservoirs completed </t>
  </si>
  <si>
    <t xml:space="preserve">3 kilometres of water pipeline,0 reservoirs &amp; 1 pump station completed </t>
  </si>
  <si>
    <t>The lack of progress by the contractor prompted the issuing of the intention to terminate the contract after 14 days, the notice is dated 12/03/2020</t>
  </si>
  <si>
    <t>The termination of the contract will be effected once the 14days of the intention to terminate the contract lapses, if the contractor does not show improvement and has no commitment to the completion of the project</t>
  </si>
  <si>
    <t>Prioritisation of the project to be finalised in consultation with management</t>
  </si>
  <si>
    <t xml:space="preserve">Bid document to be finalised in the fourth quarter </t>
  </si>
  <si>
    <t>Hand over sites to  contractors under level 4 Lockdown and ensure strict Covid 19 OHS regulations are adhered to.</t>
  </si>
  <si>
    <t>Fast track the signing of the Appointment</t>
  </si>
  <si>
    <t>Contractor was intructed to demolish the concerete base due to poor cocrete quality of work.</t>
  </si>
  <si>
    <t>Revise project plan and the project team to ensure sub-contracting works to be assigned to specialist contractors with skill and experience.</t>
  </si>
  <si>
    <t>There is a dispute of claimed quantity between contractor and consultant over the submitted invoice for signature which cause the delay on the project progress.</t>
  </si>
  <si>
    <t>The Contractor, Consultants and SDM project manager went to re-measure the quantities on the 12th of December 2019 to resolve the matter.</t>
  </si>
  <si>
    <t>Frequent stoppages by the community</t>
  </si>
  <si>
    <t>Disputes resolved and contractor continuing with the project</t>
  </si>
  <si>
    <t xml:space="preserve">The project was long time on halt, the appoitment of the contractors and consultants lapsed. </t>
  </si>
  <si>
    <t>Termination of both contractor &amp; consultant is recommended.The Municiaplity will utilise the term contractor to fast-track commissioning of the project.</t>
  </si>
  <si>
    <t>Limited budget</t>
  </si>
  <si>
    <t>Project to commence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</si>
</sst>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0.00"/>
  </numFmts>
  <fonts count="11" x14ac:knownFonts="1">
    <font>
      <sz val="11"/>
      <color theme="1"/>
      <name val="Calibri"/>
      <family val="2"/>
      <scheme val="minor"/>
    </font>
    <font>
      <b/>
      <sz val="10"/>
      <color theme="1"/>
      <name val="Arial"/>
      <family val="2"/>
    </font>
    <font>
      <sz val="10"/>
      <color theme="1"/>
      <name val="Arial"/>
      <family val="2"/>
    </font>
    <font>
      <b/>
      <sz val="14"/>
      <color theme="1"/>
      <name val="Arial"/>
      <family val="2"/>
    </font>
    <font>
      <sz val="11"/>
      <color rgb="FFFF0000"/>
      <name val="Calibri"/>
      <family val="2"/>
      <scheme val="minor"/>
    </font>
    <font>
      <sz val="10"/>
      <name val="Arial"/>
      <family val="2"/>
    </font>
    <font>
      <b/>
      <sz val="10"/>
      <name val="Arial"/>
      <family val="2"/>
    </font>
    <font>
      <sz val="10"/>
      <color rgb="FF000000"/>
      <name val="Arial"/>
      <family val="2"/>
    </font>
    <font>
      <b/>
      <sz val="10"/>
      <color rgb="FF000000"/>
      <name val="Arial"/>
      <family val="2"/>
    </font>
    <font>
      <sz val="11"/>
      <color rgb="FF000000"/>
      <name val="Arial"/>
      <family val="2"/>
    </font>
    <font>
      <sz val="11"/>
      <name val="Calibri"/>
      <family val="2"/>
      <scheme val="minor"/>
    </font>
  </fonts>
  <fills count="7">
    <fill>
      <patternFill patternType="none"/>
    </fill>
    <fill>
      <patternFill patternType="gray125"/>
    </fill>
    <fill>
      <patternFill patternType="solid">
        <fgColor rgb="FFFABF8F"/>
        <bgColor indexed="64"/>
      </patternFill>
    </fill>
    <fill>
      <patternFill patternType="solid">
        <fgColor rgb="FF95B3D7"/>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4" fillId="0" borderId="0" xfId="0" applyFont="1" applyAlignment="1">
      <alignment horizontal="left" vertical="top"/>
    </xf>
    <xf numFmtId="0" fontId="0" fillId="5" borderId="0" xfId="0" applyFill="1" applyAlignment="1">
      <alignment horizontal="left" vertical="top"/>
    </xf>
    <xf numFmtId="164" fontId="2" fillId="5" borderId="4" xfId="0" applyNumberFormat="1" applyFont="1" applyFill="1" applyBorder="1" applyAlignment="1">
      <alignment horizontal="left" vertical="top" wrapText="1"/>
    </xf>
    <xf numFmtId="0" fontId="7" fillId="0" borderId="4" xfId="0" applyFont="1" applyBorder="1" applyAlignment="1">
      <alignment vertical="top" wrapText="1"/>
    </xf>
    <xf numFmtId="0" fontId="8" fillId="0" borderId="4" xfId="0" applyFont="1" applyBorder="1" applyAlignment="1">
      <alignment vertical="top" wrapText="1"/>
    </xf>
    <xf numFmtId="4" fontId="0" fillId="5" borderId="0" xfId="0" applyNumberFormat="1" applyFill="1" applyAlignment="1">
      <alignment horizontal="left" vertical="top"/>
    </xf>
    <xf numFmtId="0" fontId="4" fillId="5" borderId="0" xfId="0" applyFont="1" applyFill="1" applyAlignment="1">
      <alignment horizontal="left" vertical="top"/>
    </xf>
    <xf numFmtId="164" fontId="0" fillId="0" borderId="0" xfId="0" applyNumberFormat="1" applyAlignment="1">
      <alignment horizontal="left" vertical="top"/>
    </xf>
    <xf numFmtId="0" fontId="2" fillId="0" borderId="4" xfId="0" applyFont="1" applyBorder="1" applyAlignment="1">
      <alignment vertical="top" wrapText="1"/>
    </xf>
    <xf numFmtId="0" fontId="7" fillId="0" borderId="4" xfId="0" applyFont="1" applyBorder="1" applyAlignment="1">
      <alignment horizontal="left" vertical="top" wrapText="1"/>
    </xf>
    <xf numFmtId="0" fontId="2" fillId="0" borderId="4" xfId="0" applyFont="1" applyBorder="1" applyAlignment="1">
      <alignment horizontal="left" vertical="top" wrapText="1"/>
    </xf>
    <xf numFmtId="0" fontId="1" fillId="0" borderId="4" xfId="0" applyFont="1" applyBorder="1" applyAlignment="1">
      <alignment horizontal="left" vertical="top" wrapText="1"/>
    </xf>
    <xf numFmtId="0" fontId="2" fillId="5" borderId="4" xfId="0" applyFont="1" applyFill="1" applyBorder="1" applyAlignment="1">
      <alignment horizontal="left" vertical="top" wrapText="1"/>
    </xf>
    <xf numFmtId="0" fontId="5" fillId="5" borderId="4" xfId="0" applyFont="1" applyFill="1" applyBorder="1" applyAlignment="1">
      <alignment horizontal="left" vertical="top" wrapText="1"/>
    </xf>
    <xf numFmtId="164" fontId="2" fillId="0" borderId="4" xfId="0" applyNumberFormat="1" applyFont="1" applyBorder="1" applyAlignment="1">
      <alignment horizontal="center" vertical="top" wrapText="1"/>
    </xf>
    <xf numFmtId="0" fontId="1" fillId="5" borderId="4" xfId="0" applyFont="1" applyFill="1" applyBorder="1" applyAlignment="1">
      <alignment horizontal="left" vertical="top" wrapText="1"/>
    </xf>
    <xf numFmtId="164" fontId="2" fillId="0" borderId="4" xfId="0" applyNumberFormat="1" applyFont="1" applyBorder="1" applyAlignment="1">
      <alignment horizontal="left" vertical="top" wrapText="1"/>
    </xf>
    <xf numFmtId="0" fontId="5" fillId="0" borderId="4" xfId="0" applyFont="1" applyBorder="1" applyAlignment="1">
      <alignment horizontal="left" vertical="top" wrapText="1"/>
    </xf>
    <xf numFmtId="0" fontId="1" fillId="0" borderId="4" xfId="0" applyFont="1" applyBorder="1" applyAlignment="1">
      <alignment vertical="top" wrapText="1"/>
    </xf>
    <xf numFmtId="0" fontId="7" fillId="5" borderId="4" xfId="0" applyFont="1" applyFill="1" applyBorder="1" applyAlignment="1">
      <alignment horizontal="left" vertical="top" wrapText="1"/>
    </xf>
    <xf numFmtId="164" fontId="5" fillId="5"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0" fontId="7" fillId="6" borderId="4" xfId="0" applyFont="1" applyFill="1" applyBorder="1" applyAlignment="1">
      <alignment vertical="top" wrapText="1"/>
    </xf>
    <xf numFmtId="0" fontId="7" fillId="6" borderId="4" xfId="0" applyFont="1" applyFill="1" applyBorder="1" applyAlignment="1">
      <alignment horizontal="left" vertical="top" wrapText="1"/>
    </xf>
    <xf numFmtId="164" fontId="9" fillId="0" borderId="4" xfId="0" applyNumberFormat="1" applyFont="1" applyBorder="1" applyAlignment="1">
      <alignment vertical="top" wrapText="1"/>
    </xf>
    <xf numFmtId="0" fontId="6" fillId="0" borderId="4" xfId="0" applyFont="1" applyFill="1" applyBorder="1" applyAlignment="1">
      <alignment horizontal="left" vertical="top" wrapText="1"/>
    </xf>
    <xf numFmtId="0" fontId="0" fillId="5" borderId="4" xfId="0" applyFill="1" applyBorder="1" applyAlignment="1">
      <alignment horizontal="left" vertical="top"/>
    </xf>
    <xf numFmtId="0" fontId="6" fillId="5" borderId="4" xfId="0" applyFont="1" applyFill="1" applyBorder="1" applyAlignment="1">
      <alignment horizontal="left" vertical="top" wrapText="1"/>
    </xf>
    <xf numFmtId="164" fontId="2" fillId="5" borderId="4" xfId="0" applyNumberFormat="1" applyFont="1" applyFill="1" applyBorder="1" applyAlignment="1">
      <alignment horizontal="left" vertical="top"/>
    </xf>
    <xf numFmtId="0" fontId="5" fillId="6" borderId="4" xfId="0" applyFont="1" applyFill="1" applyBorder="1" applyAlignment="1">
      <alignment horizontal="left" vertical="top" wrapText="1"/>
    </xf>
    <xf numFmtId="0" fontId="5" fillId="5" borderId="8" xfId="0" applyFont="1" applyFill="1" applyBorder="1" applyAlignment="1">
      <alignment horizontal="left" vertical="top" wrapText="1"/>
    </xf>
    <xf numFmtId="0" fontId="0" fillId="5" borderId="8" xfId="0" applyFill="1" applyBorder="1" applyAlignment="1">
      <alignment horizontal="left" vertical="top" wrapText="1"/>
    </xf>
    <xf numFmtId="0" fontId="10" fillId="5" borderId="8" xfId="0" applyFont="1" applyFill="1" applyBorder="1" applyAlignment="1">
      <alignment horizontal="left" vertical="top" wrapText="1"/>
    </xf>
    <xf numFmtId="0" fontId="1" fillId="3" borderId="4" xfId="0" applyFont="1" applyFill="1" applyBorder="1" applyAlignment="1">
      <alignment horizontal="left" vertical="top" wrapText="1"/>
    </xf>
    <xf numFmtId="0" fontId="3" fillId="4" borderId="1" xfId="0" applyFont="1" applyFill="1" applyBorder="1" applyAlignment="1">
      <alignment horizontal="left" vertical="center"/>
    </xf>
    <xf numFmtId="164" fontId="2" fillId="5" borderId="4" xfId="0" applyNumberFormat="1" applyFont="1" applyFill="1" applyBorder="1" applyAlignment="1">
      <alignment horizontal="left" vertical="top" wrapText="1"/>
    </xf>
    <xf numFmtId="164" fontId="2" fillId="0" borderId="4" xfId="0" applyNumberFormat="1" applyFont="1" applyBorder="1" applyAlignment="1">
      <alignment horizontal="left" vertical="top" wrapText="1"/>
    </xf>
    <xf numFmtId="0" fontId="1" fillId="3" borderId="6"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7"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abSelected="1" topLeftCell="A2" zoomScaleNormal="100" workbookViewId="0">
      <pane xSplit="1" ySplit="2" topLeftCell="G4" activePane="bottomRight" state="frozen"/>
      <selection activeCell="A2" sqref="A2"/>
      <selection pane="topRight" activeCell="B2" sqref="B2"/>
      <selection pane="bottomLeft" activeCell="A4" sqref="A4"/>
      <selection pane="bottomRight" activeCell="J4" sqref="J4"/>
    </sheetView>
  </sheetViews>
  <sheetFormatPr defaultColWidth="17.140625" defaultRowHeight="15" x14ac:dyDescent="0.25"/>
  <cols>
    <col min="1" max="1" width="17.140625" style="1"/>
    <col min="2" max="2" width="17.140625" style="1" hidden="1" customWidth="1"/>
    <col min="3" max="3" width="20.42578125" style="1" hidden="1" customWidth="1"/>
    <col min="4" max="4" width="17.140625" style="1" hidden="1" customWidth="1"/>
    <col min="5" max="7" width="17.140625" style="1" customWidth="1"/>
    <col min="8" max="13" width="17.140625" style="1"/>
    <col min="14" max="14" width="17.140625" style="1" customWidth="1"/>
    <col min="15" max="16384" width="17.140625" style="1"/>
  </cols>
  <sheetData>
    <row r="1" spans="1:15" ht="20.25" hidden="1" customHeight="1" thickBot="1" x14ac:dyDescent="0.3">
      <c r="A1" s="39" t="s">
        <v>399</v>
      </c>
      <c r="B1" s="39"/>
      <c r="C1" s="39"/>
      <c r="D1" s="39"/>
      <c r="E1" s="39"/>
      <c r="F1" s="39"/>
      <c r="G1" s="39"/>
      <c r="H1" s="39"/>
      <c r="I1" s="39"/>
      <c r="J1" s="39"/>
      <c r="K1" s="39"/>
      <c r="L1" s="39"/>
      <c r="M1" s="39"/>
      <c r="N1" s="39"/>
      <c r="O1" s="39"/>
    </row>
    <row r="2" spans="1:15" ht="60.75" customHeight="1" thickBot="1" x14ac:dyDescent="0.3">
      <c r="A2" s="2" t="s">
        <v>0</v>
      </c>
      <c r="B2" s="3" t="s">
        <v>25</v>
      </c>
      <c r="C2" s="3" t="s">
        <v>26</v>
      </c>
      <c r="D2" s="3" t="s">
        <v>27</v>
      </c>
      <c r="E2" s="3" t="s">
        <v>1</v>
      </c>
      <c r="F2" s="3" t="s">
        <v>400</v>
      </c>
      <c r="G2" s="3" t="s">
        <v>2</v>
      </c>
      <c r="H2" s="3" t="s">
        <v>401</v>
      </c>
      <c r="I2" s="3" t="s">
        <v>443</v>
      </c>
      <c r="J2" s="3" t="s">
        <v>444</v>
      </c>
      <c r="K2" s="3" t="s">
        <v>445</v>
      </c>
      <c r="L2" s="3" t="s">
        <v>446</v>
      </c>
      <c r="M2" s="3" t="s">
        <v>447</v>
      </c>
      <c r="N2" s="3" t="s">
        <v>89</v>
      </c>
      <c r="O2" s="3" t="s">
        <v>402</v>
      </c>
    </row>
    <row r="3" spans="1:15" ht="15.75" thickBot="1" x14ac:dyDescent="0.3">
      <c r="A3" s="42" t="s">
        <v>3</v>
      </c>
      <c r="B3" s="43"/>
      <c r="C3" s="43"/>
      <c r="D3" s="43"/>
      <c r="E3" s="43"/>
      <c r="F3" s="43"/>
      <c r="G3" s="43"/>
      <c r="H3" s="43"/>
      <c r="I3" s="43"/>
      <c r="J3" s="43"/>
      <c r="K3" s="43"/>
      <c r="L3" s="43"/>
      <c r="M3" s="43"/>
      <c r="N3" s="43"/>
      <c r="O3" s="44"/>
    </row>
    <row r="4" spans="1:15" ht="127.15" customHeight="1" thickBot="1" x14ac:dyDescent="0.3">
      <c r="A4" s="14" t="s">
        <v>255</v>
      </c>
      <c r="B4" s="14" t="s">
        <v>28</v>
      </c>
      <c r="C4" s="14" t="s">
        <v>29</v>
      </c>
      <c r="D4" s="12" t="s">
        <v>30</v>
      </c>
      <c r="E4" s="15" t="s">
        <v>4</v>
      </c>
      <c r="F4" s="16" t="s">
        <v>100</v>
      </c>
      <c r="G4" s="16" t="s">
        <v>370</v>
      </c>
      <c r="H4" s="16" t="s">
        <v>369</v>
      </c>
      <c r="I4" s="17" t="s">
        <v>87</v>
      </c>
      <c r="J4" s="16" t="s">
        <v>452</v>
      </c>
      <c r="K4" s="16" t="s">
        <v>452</v>
      </c>
      <c r="L4" s="16" t="s">
        <v>449</v>
      </c>
      <c r="M4" s="16" t="s">
        <v>449</v>
      </c>
      <c r="N4" s="16" t="s">
        <v>94</v>
      </c>
      <c r="O4" s="18">
        <f>23250261</f>
        <v>23250261</v>
      </c>
    </row>
    <row r="5" spans="1:15" ht="76.900000000000006" customHeight="1" thickBot="1" x14ac:dyDescent="0.3">
      <c r="A5" s="14" t="s">
        <v>256</v>
      </c>
      <c r="B5" s="14" t="s">
        <v>28</v>
      </c>
      <c r="C5" s="14" t="s">
        <v>29</v>
      </c>
      <c r="D5" s="12" t="s">
        <v>30</v>
      </c>
      <c r="E5" s="19" t="s">
        <v>300</v>
      </c>
      <c r="F5" s="16" t="s">
        <v>105</v>
      </c>
      <c r="G5" s="17" t="s">
        <v>484</v>
      </c>
      <c r="H5" s="17" t="s">
        <v>485</v>
      </c>
      <c r="I5" s="17" t="s">
        <v>485</v>
      </c>
      <c r="J5" s="17" t="s">
        <v>448</v>
      </c>
      <c r="K5" s="17" t="s">
        <v>485</v>
      </c>
      <c r="L5" s="17" t="s">
        <v>449</v>
      </c>
      <c r="M5" s="17" t="s">
        <v>449</v>
      </c>
      <c r="N5" s="17" t="s">
        <v>486</v>
      </c>
      <c r="O5" s="18">
        <f>35116668.5-2000000-9000000</f>
        <v>24116668.5</v>
      </c>
    </row>
    <row r="6" spans="1:15" ht="84" customHeight="1" thickBot="1" x14ac:dyDescent="0.3">
      <c r="A6" s="14" t="s">
        <v>256</v>
      </c>
      <c r="B6" s="14" t="s">
        <v>28</v>
      </c>
      <c r="C6" s="14" t="s">
        <v>29</v>
      </c>
      <c r="D6" s="12" t="s">
        <v>30</v>
      </c>
      <c r="E6" s="15" t="s">
        <v>301</v>
      </c>
      <c r="F6" s="16" t="s">
        <v>101</v>
      </c>
      <c r="G6" s="16" t="s">
        <v>102</v>
      </c>
      <c r="H6" s="16" t="s">
        <v>103</v>
      </c>
      <c r="I6" s="16" t="s">
        <v>104</v>
      </c>
      <c r="J6" s="16" t="s">
        <v>453</v>
      </c>
      <c r="K6" s="16" t="s">
        <v>470</v>
      </c>
      <c r="L6" s="17" t="s">
        <v>480</v>
      </c>
      <c r="M6" s="17" t="s">
        <v>483</v>
      </c>
      <c r="N6" s="16" t="s">
        <v>94</v>
      </c>
      <c r="O6" s="18">
        <f>35116668.5-2233337-4250261</f>
        <v>28633070.5</v>
      </c>
    </row>
    <row r="7" spans="1:15" ht="110.45" customHeight="1" thickBot="1" x14ac:dyDescent="0.3">
      <c r="A7" s="14" t="s">
        <v>257</v>
      </c>
      <c r="B7" s="14" t="s">
        <v>28</v>
      </c>
      <c r="C7" s="14" t="s">
        <v>29</v>
      </c>
      <c r="D7" s="12" t="s">
        <v>30</v>
      </c>
      <c r="E7" s="15" t="s">
        <v>302</v>
      </c>
      <c r="F7" s="16" t="s">
        <v>106</v>
      </c>
      <c r="G7" s="16" t="s">
        <v>96</v>
      </c>
      <c r="H7" s="16" t="s">
        <v>5</v>
      </c>
      <c r="I7" s="16" t="s">
        <v>374</v>
      </c>
      <c r="J7" s="16" t="s">
        <v>453</v>
      </c>
      <c r="K7" s="16" t="s">
        <v>471</v>
      </c>
      <c r="L7" s="17" t="s">
        <v>481</v>
      </c>
      <c r="M7" s="17" t="s">
        <v>482</v>
      </c>
      <c r="N7" s="16" t="s">
        <v>94</v>
      </c>
      <c r="O7" s="18">
        <f>24000000-10000000</f>
        <v>14000000</v>
      </c>
    </row>
    <row r="8" spans="1:15" ht="138.6" customHeight="1" thickBot="1" x14ac:dyDescent="0.3">
      <c r="A8" s="14" t="s">
        <v>291</v>
      </c>
      <c r="B8" s="14" t="s">
        <v>28</v>
      </c>
      <c r="C8" s="14" t="s">
        <v>29</v>
      </c>
      <c r="D8" s="12" t="s">
        <v>30</v>
      </c>
      <c r="E8" s="15" t="s">
        <v>6</v>
      </c>
      <c r="F8" s="14" t="s">
        <v>107</v>
      </c>
      <c r="G8" s="14" t="s">
        <v>108</v>
      </c>
      <c r="H8" s="14" t="s">
        <v>109</v>
      </c>
      <c r="I8" s="16" t="s">
        <v>110</v>
      </c>
      <c r="J8" s="16" t="s">
        <v>453</v>
      </c>
      <c r="K8" s="16" t="s">
        <v>487</v>
      </c>
      <c r="L8" s="17" t="s">
        <v>488</v>
      </c>
      <c r="M8" s="17" t="s">
        <v>489</v>
      </c>
      <c r="N8" s="14" t="s">
        <v>94</v>
      </c>
      <c r="O8" s="6">
        <f>15000000+30000000</f>
        <v>45000000</v>
      </c>
    </row>
    <row r="9" spans="1:15" ht="79.900000000000006" customHeight="1" thickBot="1" x14ac:dyDescent="0.3">
      <c r="A9" s="14" t="s">
        <v>277</v>
      </c>
      <c r="B9" s="14" t="s">
        <v>28</v>
      </c>
      <c r="C9" s="14" t="s">
        <v>29</v>
      </c>
      <c r="D9" s="12" t="s">
        <v>30</v>
      </c>
      <c r="E9" s="15" t="s">
        <v>111</v>
      </c>
      <c r="F9" s="14" t="s">
        <v>112</v>
      </c>
      <c r="G9" s="14" t="s">
        <v>113</v>
      </c>
      <c r="H9" s="14" t="s">
        <v>114</v>
      </c>
      <c r="I9" s="16" t="s">
        <v>115</v>
      </c>
      <c r="J9" s="16" t="s">
        <v>453</v>
      </c>
      <c r="K9" s="16" t="s">
        <v>472</v>
      </c>
      <c r="L9" s="17" t="s">
        <v>490</v>
      </c>
      <c r="M9" s="17" t="s">
        <v>491</v>
      </c>
      <c r="N9" s="14" t="s">
        <v>94</v>
      </c>
      <c r="O9" s="6">
        <f>5000000</f>
        <v>5000000</v>
      </c>
    </row>
    <row r="10" spans="1:15" ht="80.45" customHeight="1" thickBot="1" x14ac:dyDescent="0.3">
      <c r="A10" s="14" t="s">
        <v>259</v>
      </c>
      <c r="B10" s="14" t="s">
        <v>28</v>
      </c>
      <c r="C10" s="14" t="s">
        <v>29</v>
      </c>
      <c r="D10" s="12" t="s">
        <v>30</v>
      </c>
      <c r="E10" s="15" t="s">
        <v>116</v>
      </c>
      <c r="F10" s="14" t="s">
        <v>117</v>
      </c>
      <c r="G10" s="14" t="s">
        <v>378</v>
      </c>
      <c r="H10" s="14" t="s">
        <v>376</v>
      </c>
      <c r="I10" s="16" t="s">
        <v>375</v>
      </c>
      <c r="J10" s="16" t="s">
        <v>453</v>
      </c>
      <c r="K10" s="16" t="s">
        <v>473</v>
      </c>
      <c r="L10" s="17" t="s">
        <v>492</v>
      </c>
      <c r="M10" s="17" t="s">
        <v>493</v>
      </c>
      <c r="N10" s="14" t="s">
        <v>94</v>
      </c>
      <c r="O10" s="20">
        <f>10515156.78</f>
        <v>10515156.779999999</v>
      </c>
    </row>
    <row r="11" spans="1:15" ht="106.9" customHeight="1" thickBot="1" x14ac:dyDescent="0.3">
      <c r="A11" s="14" t="s">
        <v>258</v>
      </c>
      <c r="B11" s="14" t="s">
        <v>28</v>
      </c>
      <c r="C11" s="14" t="s">
        <v>29</v>
      </c>
      <c r="D11" s="12" t="s">
        <v>30</v>
      </c>
      <c r="E11" s="15" t="s">
        <v>118</v>
      </c>
      <c r="F11" s="14" t="s">
        <v>119</v>
      </c>
      <c r="G11" s="14" t="s">
        <v>377</v>
      </c>
      <c r="H11" s="14" t="s">
        <v>379</v>
      </c>
      <c r="I11" s="16" t="s">
        <v>87</v>
      </c>
      <c r="J11" s="16" t="s">
        <v>452</v>
      </c>
      <c r="K11" s="16" t="s">
        <v>452</v>
      </c>
      <c r="L11" s="17" t="s">
        <v>492</v>
      </c>
      <c r="M11" s="17" t="s">
        <v>493</v>
      </c>
      <c r="N11" s="14" t="s">
        <v>94</v>
      </c>
      <c r="O11" s="20">
        <f>3608238</f>
        <v>3608238</v>
      </c>
    </row>
    <row r="12" spans="1:15" ht="125.45" customHeight="1" thickBot="1" x14ac:dyDescent="0.3">
      <c r="A12" s="14" t="s">
        <v>259</v>
      </c>
      <c r="B12" s="14" t="s">
        <v>28</v>
      </c>
      <c r="C12" s="14" t="s">
        <v>29</v>
      </c>
      <c r="D12" s="12" t="s">
        <v>30</v>
      </c>
      <c r="E12" s="15" t="s">
        <v>120</v>
      </c>
      <c r="F12" s="14" t="s">
        <v>121</v>
      </c>
      <c r="G12" s="14" t="s">
        <v>122</v>
      </c>
      <c r="H12" s="14" t="s">
        <v>123</v>
      </c>
      <c r="I12" s="16" t="s">
        <v>124</v>
      </c>
      <c r="J12" s="16" t="s">
        <v>453</v>
      </c>
      <c r="K12" s="16" t="s">
        <v>474</v>
      </c>
      <c r="L12" s="17" t="s">
        <v>492</v>
      </c>
      <c r="M12" s="17" t="s">
        <v>493</v>
      </c>
      <c r="N12" s="14" t="s">
        <v>94</v>
      </c>
      <c r="O12" s="20">
        <f>39135545.22</f>
        <v>39135545.219999999</v>
      </c>
    </row>
    <row r="13" spans="1:15" ht="77.45" customHeight="1" thickBot="1" x14ac:dyDescent="0.3">
      <c r="A13" s="14" t="s">
        <v>259</v>
      </c>
      <c r="B13" s="14" t="s">
        <v>28</v>
      </c>
      <c r="C13" s="14" t="s">
        <v>29</v>
      </c>
      <c r="D13" s="12" t="s">
        <v>30</v>
      </c>
      <c r="E13" s="15" t="s">
        <v>125</v>
      </c>
      <c r="F13" s="14" t="s">
        <v>126</v>
      </c>
      <c r="G13" s="14" t="s">
        <v>127</v>
      </c>
      <c r="H13" s="14" t="s">
        <v>380</v>
      </c>
      <c r="I13" s="16" t="s">
        <v>475</v>
      </c>
      <c r="J13" s="16" t="s">
        <v>453</v>
      </c>
      <c r="K13" s="16" t="s">
        <v>476</v>
      </c>
      <c r="L13" s="17" t="s">
        <v>492</v>
      </c>
      <c r="M13" s="17" t="s">
        <v>493</v>
      </c>
      <c r="N13" s="14" t="s">
        <v>94</v>
      </c>
      <c r="O13" s="20">
        <f>15257462-2516402</f>
        <v>12741060</v>
      </c>
    </row>
    <row r="14" spans="1:15" ht="76.150000000000006" customHeight="1" thickBot="1" x14ac:dyDescent="0.3">
      <c r="A14" s="14" t="s">
        <v>259</v>
      </c>
      <c r="B14" s="14" t="s">
        <v>28</v>
      </c>
      <c r="C14" s="14" t="s">
        <v>29</v>
      </c>
      <c r="D14" s="12" t="s">
        <v>30</v>
      </c>
      <c r="E14" s="15" t="s">
        <v>128</v>
      </c>
      <c r="F14" s="14" t="s">
        <v>129</v>
      </c>
      <c r="G14" s="14" t="s">
        <v>127</v>
      </c>
      <c r="H14" s="14" t="s">
        <v>130</v>
      </c>
      <c r="I14" s="16" t="s">
        <v>131</v>
      </c>
      <c r="J14" s="16" t="s">
        <v>453</v>
      </c>
      <c r="K14" s="16" t="s">
        <v>476</v>
      </c>
      <c r="L14" s="17" t="s">
        <v>492</v>
      </c>
      <c r="M14" s="17" t="s">
        <v>493</v>
      </c>
      <c r="N14" s="14" t="s">
        <v>94</v>
      </c>
      <c r="O14" s="20">
        <f>9000000</f>
        <v>9000000</v>
      </c>
    </row>
    <row r="15" spans="1:15" ht="15.75" thickBot="1" x14ac:dyDescent="0.3">
      <c r="A15" s="38" t="s">
        <v>7</v>
      </c>
      <c r="B15" s="38"/>
      <c r="C15" s="38"/>
      <c r="D15" s="38"/>
      <c r="E15" s="38"/>
      <c r="F15" s="38"/>
      <c r="G15" s="38"/>
      <c r="H15" s="38"/>
      <c r="I15" s="38"/>
      <c r="J15" s="38"/>
      <c r="K15" s="38"/>
      <c r="L15" s="38"/>
      <c r="M15" s="38"/>
      <c r="N15" s="38"/>
      <c r="O15" s="38"/>
    </row>
    <row r="16" spans="1:15" ht="52.9" customHeight="1" thickBot="1" x14ac:dyDescent="0.3">
      <c r="A16" s="14" t="s">
        <v>260</v>
      </c>
      <c r="B16" s="14" t="s">
        <v>31</v>
      </c>
      <c r="C16" s="14" t="s">
        <v>32</v>
      </c>
      <c r="D16" s="14" t="s">
        <v>33</v>
      </c>
      <c r="E16" s="15" t="s">
        <v>8</v>
      </c>
      <c r="F16" s="12" t="s">
        <v>132</v>
      </c>
      <c r="G16" s="14" t="s">
        <v>450</v>
      </c>
      <c r="H16" s="12" t="s">
        <v>136</v>
      </c>
      <c r="I16" s="14" t="s">
        <v>34</v>
      </c>
      <c r="J16" s="21" t="s">
        <v>448</v>
      </c>
      <c r="K16" s="21" t="s">
        <v>34</v>
      </c>
      <c r="L16" s="21" t="s">
        <v>449</v>
      </c>
      <c r="M16" s="21" t="s">
        <v>449</v>
      </c>
      <c r="N16" s="14" t="s">
        <v>94</v>
      </c>
      <c r="O16" s="41">
        <f>7150000-1000000</f>
        <v>6150000</v>
      </c>
    </row>
    <row r="17" spans="1:15" ht="72.599999999999994" customHeight="1" thickBot="1" x14ac:dyDescent="0.3">
      <c r="A17" s="16" t="s">
        <v>261</v>
      </c>
      <c r="B17" s="16" t="s">
        <v>31</v>
      </c>
      <c r="C17" s="16" t="s">
        <v>32</v>
      </c>
      <c r="D17" s="16" t="s">
        <v>33</v>
      </c>
      <c r="E17" s="19" t="s">
        <v>9</v>
      </c>
      <c r="F17" s="12" t="s">
        <v>133</v>
      </c>
      <c r="G17" s="16" t="s">
        <v>451</v>
      </c>
      <c r="H17" s="12" t="s">
        <v>137</v>
      </c>
      <c r="I17" s="14" t="s">
        <v>140</v>
      </c>
      <c r="J17" s="21" t="s">
        <v>448</v>
      </c>
      <c r="K17" s="21" t="s">
        <v>140</v>
      </c>
      <c r="L17" s="21" t="s">
        <v>449</v>
      </c>
      <c r="M17" s="21" t="s">
        <v>449</v>
      </c>
      <c r="N17" s="16" t="s">
        <v>94</v>
      </c>
      <c r="O17" s="41"/>
    </row>
    <row r="18" spans="1:15" ht="58.5" customHeight="1" thickBot="1" x14ac:dyDescent="0.3">
      <c r="A18" s="14" t="s">
        <v>262</v>
      </c>
      <c r="B18" s="14" t="s">
        <v>31</v>
      </c>
      <c r="C18" s="14" t="s">
        <v>32</v>
      </c>
      <c r="D18" s="14" t="s">
        <v>33</v>
      </c>
      <c r="E18" s="15" t="s">
        <v>10</v>
      </c>
      <c r="F18" s="12" t="s">
        <v>134</v>
      </c>
      <c r="G18" s="16" t="s">
        <v>97</v>
      </c>
      <c r="H18" s="12" t="s">
        <v>138</v>
      </c>
      <c r="I18" s="16" t="s">
        <v>141</v>
      </c>
      <c r="J18" s="21" t="s">
        <v>448</v>
      </c>
      <c r="K18" s="17" t="s">
        <v>141</v>
      </c>
      <c r="L18" s="17" t="s">
        <v>449</v>
      </c>
      <c r="M18" s="17" t="s">
        <v>449</v>
      </c>
      <c r="N18" s="14" t="s">
        <v>94</v>
      </c>
      <c r="O18" s="41"/>
    </row>
    <row r="19" spans="1:15" ht="130.9" customHeight="1" thickBot="1" x14ac:dyDescent="0.3">
      <c r="A19" s="14" t="s">
        <v>263</v>
      </c>
      <c r="B19" s="14" t="s">
        <v>31</v>
      </c>
      <c r="C19" s="14" t="s">
        <v>32</v>
      </c>
      <c r="D19" s="14" t="s">
        <v>33</v>
      </c>
      <c r="E19" s="15" t="s">
        <v>11</v>
      </c>
      <c r="F19" s="12" t="s">
        <v>135</v>
      </c>
      <c r="G19" s="14" t="s">
        <v>99</v>
      </c>
      <c r="H19" s="12" t="s">
        <v>139</v>
      </c>
      <c r="I19" s="17" t="s">
        <v>142</v>
      </c>
      <c r="J19" s="21" t="s">
        <v>448</v>
      </c>
      <c r="K19" s="17" t="s">
        <v>142</v>
      </c>
      <c r="L19" s="17" t="s">
        <v>449</v>
      </c>
      <c r="M19" s="17" t="s">
        <v>449</v>
      </c>
      <c r="N19" s="14" t="s">
        <v>94</v>
      </c>
      <c r="O19" s="41"/>
    </row>
    <row r="20" spans="1:15" ht="15.75" thickBot="1" x14ac:dyDescent="0.3">
      <c r="A20" s="38" t="s">
        <v>12</v>
      </c>
      <c r="B20" s="38"/>
      <c r="C20" s="38"/>
      <c r="D20" s="38"/>
      <c r="E20" s="38"/>
      <c r="F20" s="38"/>
      <c r="G20" s="38"/>
      <c r="H20" s="38"/>
      <c r="I20" s="38"/>
      <c r="J20" s="38"/>
      <c r="K20" s="38"/>
      <c r="L20" s="38"/>
      <c r="M20" s="38"/>
      <c r="N20" s="38"/>
      <c r="O20" s="38"/>
    </row>
    <row r="21" spans="1:15" s="4" customFormat="1" ht="72" customHeight="1" thickBot="1" x14ac:dyDescent="0.3">
      <c r="A21" s="21" t="s">
        <v>93</v>
      </c>
      <c r="B21" s="21" t="s">
        <v>28</v>
      </c>
      <c r="C21" s="21" t="s">
        <v>41</v>
      </c>
      <c r="D21" s="21" t="s">
        <v>42</v>
      </c>
      <c r="E21" s="8" t="s">
        <v>143</v>
      </c>
      <c r="F21" s="12" t="s">
        <v>43</v>
      </c>
      <c r="G21" s="12" t="s">
        <v>49</v>
      </c>
      <c r="H21" s="12" t="s">
        <v>159</v>
      </c>
      <c r="I21" s="16" t="s">
        <v>161</v>
      </c>
      <c r="J21" s="17" t="s">
        <v>448</v>
      </c>
      <c r="K21" s="17" t="s">
        <v>161</v>
      </c>
      <c r="L21" s="17" t="s">
        <v>449</v>
      </c>
      <c r="M21" s="17" t="s">
        <v>449</v>
      </c>
      <c r="N21" s="14" t="s">
        <v>94</v>
      </c>
      <c r="O21" s="40">
        <f>35987845-6000000</f>
        <v>29987845</v>
      </c>
    </row>
    <row r="22" spans="1:15" s="4" customFormat="1" ht="93" customHeight="1" thickBot="1" x14ac:dyDescent="0.3">
      <c r="A22" s="21" t="s">
        <v>13</v>
      </c>
      <c r="B22" s="21" t="s">
        <v>28</v>
      </c>
      <c r="C22" s="21" t="s">
        <v>35</v>
      </c>
      <c r="D22" s="21" t="s">
        <v>36</v>
      </c>
      <c r="E22" s="22" t="s">
        <v>144</v>
      </c>
      <c r="F22" s="12" t="s">
        <v>152</v>
      </c>
      <c r="G22" s="12" t="s">
        <v>50</v>
      </c>
      <c r="H22" s="12" t="s">
        <v>160</v>
      </c>
      <c r="I22" s="16" t="s">
        <v>368</v>
      </c>
      <c r="J22" s="17" t="s">
        <v>453</v>
      </c>
      <c r="K22" s="17" t="s">
        <v>477</v>
      </c>
      <c r="L22" s="17" t="s">
        <v>478</v>
      </c>
      <c r="M22" s="17" t="s">
        <v>479</v>
      </c>
      <c r="N22" s="14" t="s">
        <v>94</v>
      </c>
      <c r="O22" s="40"/>
    </row>
    <row r="23" spans="1:15" ht="86.25" customHeight="1" thickBot="1" x14ac:dyDescent="0.3">
      <c r="A23" s="14" t="s">
        <v>264</v>
      </c>
      <c r="B23" s="21" t="s">
        <v>28</v>
      </c>
      <c r="C23" s="21" t="s">
        <v>37</v>
      </c>
      <c r="D23" s="21" t="s">
        <v>30</v>
      </c>
      <c r="E23" s="22" t="s">
        <v>145</v>
      </c>
      <c r="F23" s="12" t="s">
        <v>153</v>
      </c>
      <c r="G23" s="12" t="s">
        <v>155</v>
      </c>
      <c r="H23" s="12" t="s">
        <v>153</v>
      </c>
      <c r="I23" s="16" t="s">
        <v>162</v>
      </c>
      <c r="J23" s="17" t="s">
        <v>448</v>
      </c>
      <c r="K23" s="17" t="s">
        <v>162</v>
      </c>
      <c r="L23" s="17" t="s">
        <v>449</v>
      </c>
      <c r="M23" s="17" t="s">
        <v>449</v>
      </c>
      <c r="N23" s="14" t="s">
        <v>94</v>
      </c>
      <c r="O23" s="6">
        <f>17950108.3-2000000</f>
        <v>15950108.300000001</v>
      </c>
    </row>
    <row r="24" spans="1:15" ht="66" customHeight="1" thickBot="1" x14ac:dyDescent="0.3">
      <c r="A24" s="14" t="s">
        <v>265</v>
      </c>
      <c r="B24" s="21" t="s">
        <v>38</v>
      </c>
      <c r="C24" s="21" t="s">
        <v>39</v>
      </c>
      <c r="D24" s="21" t="s">
        <v>40</v>
      </c>
      <c r="E24" s="22" t="s">
        <v>146</v>
      </c>
      <c r="F24" s="7" t="s">
        <v>44</v>
      </c>
      <c r="G24" s="7" t="s">
        <v>51</v>
      </c>
      <c r="H24" s="7" t="s">
        <v>366</v>
      </c>
      <c r="I24" s="23" t="s">
        <v>365</v>
      </c>
      <c r="J24" s="17" t="s">
        <v>448</v>
      </c>
      <c r="K24" s="17" t="s">
        <v>365</v>
      </c>
      <c r="L24" s="17" t="s">
        <v>449</v>
      </c>
      <c r="M24" s="17" t="s">
        <v>449</v>
      </c>
      <c r="N24" s="14" t="s">
        <v>94</v>
      </c>
      <c r="O24" s="40">
        <f>1787808</f>
        <v>1787808</v>
      </c>
    </row>
    <row r="25" spans="1:15" ht="67.5" customHeight="1" thickBot="1" x14ac:dyDescent="0.3">
      <c r="A25" s="14" t="s">
        <v>266</v>
      </c>
      <c r="B25" s="21" t="s">
        <v>38</v>
      </c>
      <c r="C25" s="21" t="s">
        <v>39</v>
      </c>
      <c r="D25" s="21" t="s">
        <v>40</v>
      </c>
      <c r="E25" s="22" t="s">
        <v>147</v>
      </c>
      <c r="F25" s="12" t="s">
        <v>45</v>
      </c>
      <c r="G25" s="7" t="s">
        <v>52</v>
      </c>
      <c r="H25" s="12" t="s">
        <v>45</v>
      </c>
      <c r="I25" s="16" t="s">
        <v>292</v>
      </c>
      <c r="J25" s="17" t="s">
        <v>448</v>
      </c>
      <c r="K25" s="17" t="s">
        <v>292</v>
      </c>
      <c r="L25" s="17" t="s">
        <v>449</v>
      </c>
      <c r="M25" s="17" t="s">
        <v>449</v>
      </c>
      <c r="N25" s="14" t="s">
        <v>94</v>
      </c>
      <c r="O25" s="40"/>
    </row>
    <row r="26" spans="1:15" ht="66" customHeight="1" thickBot="1" x14ac:dyDescent="0.3">
      <c r="A26" s="14" t="s">
        <v>267</v>
      </c>
      <c r="B26" s="21" t="s">
        <v>38</v>
      </c>
      <c r="C26" s="21" t="s">
        <v>39</v>
      </c>
      <c r="D26" s="21" t="s">
        <v>40</v>
      </c>
      <c r="E26" s="22" t="s">
        <v>148</v>
      </c>
      <c r="F26" s="12" t="s">
        <v>46</v>
      </c>
      <c r="G26" s="7" t="s">
        <v>53</v>
      </c>
      <c r="H26" s="12" t="s">
        <v>46</v>
      </c>
      <c r="I26" s="16" t="s">
        <v>293</v>
      </c>
      <c r="J26" s="17" t="s">
        <v>448</v>
      </c>
      <c r="K26" s="17" t="s">
        <v>293</v>
      </c>
      <c r="L26" s="17" t="s">
        <v>449</v>
      </c>
      <c r="M26" s="17" t="s">
        <v>449</v>
      </c>
      <c r="N26" s="14" t="s">
        <v>94</v>
      </c>
      <c r="O26" s="40"/>
    </row>
    <row r="27" spans="1:15" s="4" customFormat="1" ht="64.900000000000006" customHeight="1" thickBot="1" x14ac:dyDescent="0.3">
      <c r="A27" s="21" t="s">
        <v>14</v>
      </c>
      <c r="B27" s="21" t="s">
        <v>28</v>
      </c>
      <c r="C27" s="21" t="s">
        <v>37</v>
      </c>
      <c r="D27" s="21" t="s">
        <v>30</v>
      </c>
      <c r="E27" s="22" t="s">
        <v>149</v>
      </c>
      <c r="F27" s="12" t="s">
        <v>47</v>
      </c>
      <c r="G27" s="12" t="s">
        <v>157</v>
      </c>
      <c r="H27" s="12" t="s">
        <v>47</v>
      </c>
      <c r="I27" s="16" t="s">
        <v>163</v>
      </c>
      <c r="J27" s="17" t="s">
        <v>448</v>
      </c>
      <c r="K27" s="17" t="s">
        <v>163</v>
      </c>
      <c r="L27" s="17" t="s">
        <v>449</v>
      </c>
      <c r="M27" s="17" t="s">
        <v>449</v>
      </c>
      <c r="N27" s="14" t="s">
        <v>94</v>
      </c>
      <c r="O27" s="24">
        <f>9620000-1000000</f>
        <v>8620000</v>
      </c>
    </row>
    <row r="28" spans="1:15" ht="51" customHeight="1" thickBot="1" x14ac:dyDescent="0.3">
      <c r="A28" s="14" t="s">
        <v>269</v>
      </c>
      <c r="B28" s="21" t="s">
        <v>28</v>
      </c>
      <c r="C28" s="21" t="s">
        <v>37</v>
      </c>
      <c r="D28" s="21" t="s">
        <v>30</v>
      </c>
      <c r="E28" s="22" t="s">
        <v>150</v>
      </c>
      <c r="F28" s="12" t="s">
        <v>154</v>
      </c>
      <c r="G28" s="12" t="s">
        <v>156</v>
      </c>
      <c r="H28" s="12" t="s">
        <v>367</v>
      </c>
      <c r="I28" s="16" t="s">
        <v>299</v>
      </c>
      <c r="J28" s="17" t="s">
        <v>448</v>
      </c>
      <c r="K28" s="17" t="s">
        <v>299</v>
      </c>
      <c r="L28" s="17" t="s">
        <v>449</v>
      </c>
      <c r="M28" s="17" t="s">
        <v>449</v>
      </c>
      <c r="N28" s="14" t="s">
        <v>94</v>
      </c>
      <c r="O28" s="6">
        <f>1500000</f>
        <v>1500000</v>
      </c>
    </row>
    <row r="29" spans="1:15" ht="57" customHeight="1" thickBot="1" x14ac:dyDescent="0.3">
      <c r="A29" s="14" t="s">
        <v>268</v>
      </c>
      <c r="B29" s="21" t="s">
        <v>28</v>
      </c>
      <c r="C29" s="21" t="s">
        <v>37</v>
      </c>
      <c r="D29" s="21" t="s">
        <v>30</v>
      </c>
      <c r="E29" s="22" t="s">
        <v>151</v>
      </c>
      <c r="F29" s="12" t="s">
        <v>48</v>
      </c>
      <c r="G29" s="12" t="s">
        <v>158</v>
      </c>
      <c r="H29" s="12" t="s">
        <v>164</v>
      </c>
      <c r="I29" s="16" t="s">
        <v>164</v>
      </c>
      <c r="J29" s="17" t="s">
        <v>448</v>
      </c>
      <c r="K29" s="17" t="s">
        <v>164</v>
      </c>
      <c r="L29" s="17" t="s">
        <v>449</v>
      </c>
      <c r="M29" s="17" t="s">
        <v>449</v>
      </c>
      <c r="N29" s="14" t="s">
        <v>94</v>
      </c>
      <c r="O29" s="6">
        <f>135589588.51-20000000</f>
        <v>115589588.50999999</v>
      </c>
    </row>
    <row r="30" spans="1:15" ht="15.75" thickBot="1" x14ac:dyDescent="0.3">
      <c r="A30" s="38" t="s">
        <v>15</v>
      </c>
      <c r="B30" s="38"/>
      <c r="C30" s="38"/>
      <c r="D30" s="38"/>
      <c r="E30" s="38"/>
      <c r="F30" s="38"/>
      <c r="G30" s="38"/>
      <c r="H30" s="38"/>
      <c r="I30" s="38"/>
      <c r="J30" s="38"/>
      <c r="K30" s="38"/>
      <c r="L30" s="38"/>
      <c r="M30" s="38"/>
      <c r="N30" s="38"/>
      <c r="O30" s="38"/>
    </row>
    <row r="31" spans="1:15" ht="87.6" customHeight="1" thickBot="1" x14ac:dyDescent="0.3">
      <c r="A31" s="16" t="s">
        <v>270</v>
      </c>
      <c r="B31" s="16" t="s">
        <v>31</v>
      </c>
      <c r="C31" s="16" t="s">
        <v>54</v>
      </c>
      <c r="D31" s="16" t="s">
        <v>55</v>
      </c>
      <c r="E31" s="19" t="s">
        <v>16</v>
      </c>
      <c r="F31" s="16" t="s">
        <v>165</v>
      </c>
      <c r="G31" s="16" t="s">
        <v>371</v>
      </c>
      <c r="H31" s="16" t="s">
        <v>372</v>
      </c>
      <c r="I31" s="17" t="s">
        <v>87</v>
      </c>
      <c r="J31" s="17" t="s">
        <v>452</v>
      </c>
      <c r="K31" s="17" t="s">
        <v>452</v>
      </c>
      <c r="L31" s="17" t="s">
        <v>449</v>
      </c>
      <c r="M31" s="17" t="s">
        <v>449</v>
      </c>
      <c r="N31" s="16" t="s">
        <v>95</v>
      </c>
      <c r="O31" s="6">
        <v>0</v>
      </c>
    </row>
    <row r="32" spans="1:15" ht="69.599999999999994" customHeight="1" thickBot="1" x14ac:dyDescent="0.3">
      <c r="A32" s="16" t="s">
        <v>271</v>
      </c>
      <c r="B32" s="16" t="s">
        <v>167</v>
      </c>
      <c r="C32" s="16" t="s">
        <v>56</v>
      </c>
      <c r="D32" s="16" t="s">
        <v>295</v>
      </c>
      <c r="E32" s="19" t="s">
        <v>166</v>
      </c>
      <c r="F32" s="16" t="s">
        <v>168</v>
      </c>
      <c r="G32" s="16" t="s">
        <v>296</v>
      </c>
      <c r="H32" s="16" t="s">
        <v>297</v>
      </c>
      <c r="I32" s="17" t="s">
        <v>87</v>
      </c>
      <c r="J32" s="17" t="s">
        <v>452</v>
      </c>
      <c r="K32" s="17" t="s">
        <v>452</v>
      </c>
      <c r="L32" s="17" t="s">
        <v>449</v>
      </c>
      <c r="M32" s="17" t="s">
        <v>449</v>
      </c>
      <c r="N32" s="16" t="s">
        <v>298</v>
      </c>
      <c r="O32" s="6">
        <f>500000</f>
        <v>500000</v>
      </c>
    </row>
    <row r="33" spans="1:15" ht="88.9" customHeight="1" thickBot="1" x14ac:dyDescent="0.3">
      <c r="A33" s="16" t="s">
        <v>272</v>
      </c>
      <c r="B33" s="16" t="s">
        <v>57</v>
      </c>
      <c r="C33" s="16" t="s">
        <v>85</v>
      </c>
      <c r="D33" s="16" t="s">
        <v>86</v>
      </c>
      <c r="E33" s="19" t="s">
        <v>169</v>
      </c>
      <c r="F33" s="16" t="s">
        <v>170</v>
      </c>
      <c r="G33" s="25" t="s">
        <v>171</v>
      </c>
      <c r="H33" s="25" t="s">
        <v>197</v>
      </c>
      <c r="I33" s="17" t="s">
        <v>87</v>
      </c>
      <c r="J33" s="17" t="s">
        <v>452</v>
      </c>
      <c r="K33" s="17" t="s">
        <v>452</v>
      </c>
      <c r="L33" s="17" t="s">
        <v>449</v>
      </c>
      <c r="M33" s="17" t="s">
        <v>449</v>
      </c>
      <c r="N33" s="16" t="s">
        <v>94</v>
      </c>
      <c r="O33" s="6">
        <f>800000</f>
        <v>800000</v>
      </c>
    </row>
    <row r="34" spans="1:15" ht="78.599999999999994" customHeight="1" thickBot="1" x14ac:dyDescent="0.3">
      <c r="A34" s="12" t="s">
        <v>199</v>
      </c>
      <c r="B34" s="25" t="s">
        <v>278</v>
      </c>
      <c r="C34" s="14" t="s">
        <v>173</v>
      </c>
      <c r="D34" s="14" t="s">
        <v>177</v>
      </c>
      <c r="E34" s="22" t="s">
        <v>172</v>
      </c>
      <c r="F34" s="14" t="s">
        <v>174</v>
      </c>
      <c r="G34" s="14" t="s">
        <v>175</v>
      </c>
      <c r="H34" s="14" t="s">
        <v>176</v>
      </c>
      <c r="I34" s="16" t="s">
        <v>176</v>
      </c>
      <c r="J34" s="17" t="s">
        <v>453</v>
      </c>
      <c r="K34" s="17" t="s">
        <v>454</v>
      </c>
      <c r="L34" s="17" t="s">
        <v>455</v>
      </c>
      <c r="M34" s="17" t="s">
        <v>456</v>
      </c>
      <c r="N34" s="16" t="s">
        <v>94</v>
      </c>
      <c r="O34" s="6">
        <f>375000</f>
        <v>375000</v>
      </c>
    </row>
    <row r="35" spans="1:15" ht="70.150000000000006" customHeight="1" thickBot="1" x14ac:dyDescent="0.3">
      <c r="A35" s="14" t="s">
        <v>273</v>
      </c>
      <c r="B35" s="14" t="s">
        <v>283</v>
      </c>
      <c r="C35" s="14" t="s">
        <v>58</v>
      </c>
      <c r="D35" s="14" t="s">
        <v>180</v>
      </c>
      <c r="E35" s="15" t="s">
        <v>178</v>
      </c>
      <c r="F35" s="14" t="s">
        <v>179</v>
      </c>
      <c r="G35" s="14" t="s">
        <v>181</v>
      </c>
      <c r="H35" s="14" t="s">
        <v>373</v>
      </c>
      <c r="I35" s="16" t="s">
        <v>88</v>
      </c>
      <c r="J35" s="17" t="s">
        <v>448</v>
      </c>
      <c r="K35" s="17" t="s">
        <v>88</v>
      </c>
      <c r="L35" s="17" t="s">
        <v>449</v>
      </c>
      <c r="M35" s="17" t="s">
        <v>449</v>
      </c>
      <c r="N35" s="16" t="s">
        <v>94</v>
      </c>
      <c r="O35" s="6">
        <f>1308480</f>
        <v>1308480</v>
      </c>
    </row>
    <row r="36" spans="1:15" ht="70.150000000000006" customHeight="1" thickBot="1" x14ac:dyDescent="0.3">
      <c r="A36" s="7" t="s">
        <v>198</v>
      </c>
      <c r="B36" s="14" t="s">
        <v>282</v>
      </c>
      <c r="C36" s="14" t="s">
        <v>279</v>
      </c>
      <c r="D36" s="14" t="s">
        <v>33</v>
      </c>
      <c r="E36" s="15" t="s">
        <v>182</v>
      </c>
      <c r="F36" s="14" t="s">
        <v>179</v>
      </c>
      <c r="G36" s="14" t="s">
        <v>183</v>
      </c>
      <c r="H36" s="14" t="s">
        <v>184</v>
      </c>
      <c r="I36" s="16" t="s">
        <v>87</v>
      </c>
      <c r="J36" s="17" t="s">
        <v>452</v>
      </c>
      <c r="K36" s="17" t="s">
        <v>452</v>
      </c>
      <c r="L36" s="17" t="s">
        <v>449</v>
      </c>
      <c r="M36" s="17" t="s">
        <v>449</v>
      </c>
      <c r="N36" s="16" t="s">
        <v>94</v>
      </c>
      <c r="O36" s="6">
        <f>0</f>
        <v>0</v>
      </c>
    </row>
    <row r="37" spans="1:15" ht="70.150000000000006" customHeight="1" thickBot="1" x14ac:dyDescent="0.3">
      <c r="A37" s="7" t="s">
        <v>200</v>
      </c>
      <c r="B37" s="14" t="s">
        <v>281</v>
      </c>
      <c r="C37" s="14" t="s">
        <v>280</v>
      </c>
      <c r="D37" s="14" t="s">
        <v>284</v>
      </c>
      <c r="E37" s="15" t="s">
        <v>188</v>
      </c>
      <c r="F37" s="14" t="s">
        <v>187</v>
      </c>
      <c r="G37" s="14" t="s">
        <v>185</v>
      </c>
      <c r="H37" s="14" t="s">
        <v>186</v>
      </c>
      <c r="I37" s="16" t="s">
        <v>87</v>
      </c>
      <c r="J37" s="17" t="s">
        <v>452</v>
      </c>
      <c r="K37" s="17" t="s">
        <v>452</v>
      </c>
      <c r="L37" s="17" t="s">
        <v>449</v>
      </c>
      <c r="M37" s="17" t="s">
        <v>449</v>
      </c>
      <c r="N37" s="16" t="s">
        <v>94</v>
      </c>
      <c r="O37" s="6">
        <f>0</f>
        <v>0</v>
      </c>
    </row>
    <row r="38" spans="1:15" ht="70.150000000000006" customHeight="1" thickBot="1" x14ac:dyDescent="0.3">
      <c r="A38" s="7" t="s">
        <v>200</v>
      </c>
      <c r="B38" s="14" t="s">
        <v>285</v>
      </c>
      <c r="C38" s="14" t="s">
        <v>189</v>
      </c>
      <c r="D38" s="14" t="s">
        <v>286</v>
      </c>
      <c r="E38" s="15" t="s">
        <v>189</v>
      </c>
      <c r="F38" s="14" t="s">
        <v>190</v>
      </c>
      <c r="G38" s="14" t="s">
        <v>191</v>
      </c>
      <c r="H38" s="14" t="s">
        <v>192</v>
      </c>
      <c r="I38" s="16" t="s">
        <v>87</v>
      </c>
      <c r="J38" s="17" t="s">
        <v>452</v>
      </c>
      <c r="K38" s="17" t="s">
        <v>452</v>
      </c>
      <c r="L38" s="17" t="s">
        <v>449</v>
      </c>
      <c r="M38" s="17" t="s">
        <v>449</v>
      </c>
      <c r="N38" s="16" t="s">
        <v>94</v>
      </c>
      <c r="O38" s="6">
        <f>175000</f>
        <v>175000</v>
      </c>
    </row>
    <row r="39" spans="1:15" ht="70.150000000000006" customHeight="1" thickBot="1" x14ac:dyDescent="0.3">
      <c r="A39" s="7" t="s">
        <v>200</v>
      </c>
      <c r="B39" s="14" t="s">
        <v>287</v>
      </c>
      <c r="C39" s="14" t="s">
        <v>288</v>
      </c>
      <c r="D39" s="14" t="s">
        <v>289</v>
      </c>
      <c r="E39" s="15" t="s">
        <v>193</v>
      </c>
      <c r="F39" s="14" t="s">
        <v>194</v>
      </c>
      <c r="G39" s="14" t="s">
        <v>195</v>
      </c>
      <c r="H39" s="14" t="s">
        <v>196</v>
      </c>
      <c r="I39" s="16" t="s">
        <v>87</v>
      </c>
      <c r="J39" s="17" t="s">
        <v>452</v>
      </c>
      <c r="K39" s="17" t="s">
        <v>452</v>
      </c>
      <c r="L39" s="17" t="s">
        <v>449</v>
      </c>
      <c r="M39" s="17" t="s">
        <v>449</v>
      </c>
      <c r="N39" s="16" t="s">
        <v>94</v>
      </c>
      <c r="O39" s="6">
        <f>175000</f>
        <v>175000</v>
      </c>
    </row>
    <row r="40" spans="1:15" ht="15.75" thickBot="1" x14ac:dyDescent="0.3">
      <c r="A40" s="38" t="s">
        <v>17</v>
      </c>
      <c r="B40" s="38"/>
      <c r="C40" s="38"/>
      <c r="D40" s="38"/>
      <c r="E40" s="38"/>
      <c r="F40" s="38"/>
      <c r="G40" s="38"/>
      <c r="H40" s="38"/>
      <c r="I40" s="38"/>
      <c r="J40" s="38"/>
      <c r="K40" s="38"/>
      <c r="L40" s="38"/>
      <c r="M40" s="38"/>
      <c r="N40" s="38"/>
      <c r="O40" s="38"/>
    </row>
    <row r="41" spans="1:15" ht="51.75" thickBot="1" x14ac:dyDescent="0.3">
      <c r="A41" s="16" t="s">
        <v>274</v>
      </c>
      <c r="B41" s="16" t="s">
        <v>59</v>
      </c>
      <c r="C41" s="16" t="s">
        <v>60</v>
      </c>
      <c r="D41" s="16" t="s">
        <v>61</v>
      </c>
      <c r="E41" s="26" t="s">
        <v>18</v>
      </c>
      <c r="F41" s="7" t="s">
        <v>201</v>
      </c>
      <c r="G41" s="27" t="s">
        <v>202</v>
      </c>
      <c r="H41" s="27" t="s">
        <v>203</v>
      </c>
      <c r="I41" s="28" t="s">
        <v>204</v>
      </c>
      <c r="J41" s="34" t="s">
        <v>448</v>
      </c>
      <c r="K41" s="34" t="s">
        <v>204</v>
      </c>
      <c r="L41" s="34" t="s">
        <v>449</v>
      </c>
      <c r="M41" s="34" t="s">
        <v>449</v>
      </c>
      <c r="N41" s="17" t="s">
        <v>303</v>
      </c>
      <c r="O41" s="29">
        <v>5309205.8</v>
      </c>
    </row>
    <row r="42" spans="1:15" ht="51.75" thickBot="1" x14ac:dyDescent="0.3">
      <c r="A42" s="16" t="s">
        <v>274</v>
      </c>
      <c r="B42" s="16" t="s">
        <v>59</v>
      </c>
      <c r="C42" s="16" t="s">
        <v>304</v>
      </c>
      <c r="D42" s="16" t="s">
        <v>61</v>
      </c>
      <c r="E42" s="26" t="s">
        <v>305</v>
      </c>
      <c r="F42" s="7" t="s">
        <v>306</v>
      </c>
      <c r="G42" s="27" t="s">
        <v>307</v>
      </c>
      <c r="H42" s="27" t="s">
        <v>381</v>
      </c>
      <c r="I42" s="28" t="s">
        <v>308</v>
      </c>
      <c r="J42" s="34" t="s">
        <v>448</v>
      </c>
      <c r="K42" s="34" t="s">
        <v>308</v>
      </c>
      <c r="L42" s="34" t="s">
        <v>449</v>
      </c>
      <c r="M42" s="34" t="s">
        <v>449</v>
      </c>
      <c r="N42" s="17" t="s">
        <v>94</v>
      </c>
      <c r="O42" s="29">
        <v>2288308.2799999998</v>
      </c>
    </row>
    <row r="43" spans="1:15" s="5" customFormat="1" ht="150.75" thickBot="1" x14ac:dyDescent="0.3">
      <c r="A43" s="16" t="s">
        <v>275</v>
      </c>
      <c r="B43" s="16" t="s">
        <v>59</v>
      </c>
      <c r="C43" s="16" t="s">
        <v>60</v>
      </c>
      <c r="D43" s="16" t="s">
        <v>61</v>
      </c>
      <c r="E43" s="26" t="s">
        <v>98</v>
      </c>
      <c r="F43" s="7" t="s">
        <v>213</v>
      </c>
      <c r="G43" s="7" t="s">
        <v>214</v>
      </c>
      <c r="H43" s="7" t="s">
        <v>215</v>
      </c>
      <c r="I43" s="17" t="s">
        <v>241</v>
      </c>
      <c r="J43" s="34" t="s">
        <v>453</v>
      </c>
      <c r="K43" s="17" t="s">
        <v>457</v>
      </c>
      <c r="L43" s="35" t="s">
        <v>520</v>
      </c>
      <c r="M43" s="36" t="s">
        <v>521</v>
      </c>
      <c r="N43" s="17" t="s">
        <v>303</v>
      </c>
      <c r="O43" s="29">
        <v>8802000</v>
      </c>
    </row>
    <row r="44" spans="1:15" ht="139.15" customHeight="1" thickBot="1" x14ac:dyDescent="0.3">
      <c r="A44" s="16" t="s">
        <v>276</v>
      </c>
      <c r="B44" s="16" t="s">
        <v>59</v>
      </c>
      <c r="C44" s="16" t="s">
        <v>81</v>
      </c>
      <c r="D44" s="16" t="s">
        <v>61</v>
      </c>
      <c r="E44" s="26" t="s">
        <v>216</v>
      </c>
      <c r="F44" s="7" t="s">
        <v>217</v>
      </c>
      <c r="G44" s="7" t="s">
        <v>218</v>
      </c>
      <c r="H44" s="7" t="s">
        <v>219</v>
      </c>
      <c r="I44" s="17" t="s">
        <v>242</v>
      </c>
      <c r="J44" s="34" t="s">
        <v>453</v>
      </c>
      <c r="K44" s="17" t="s">
        <v>458</v>
      </c>
      <c r="L44" s="35" t="s">
        <v>522</v>
      </c>
      <c r="M44" s="37" t="s">
        <v>523</v>
      </c>
      <c r="N44" s="17" t="s">
        <v>303</v>
      </c>
      <c r="O44" s="29">
        <v>5000000</v>
      </c>
    </row>
    <row r="45" spans="1:15" s="4" customFormat="1" ht="75.75" customHeight="1" thickBot="1" x14ac:dyDescent="0.3">
      <c r="A45" s="17" t="s">
        <v>383</v>
      </c>
      <c r="B45" s="17" t="s">
        <v>59</v>
      </c>
      <c r="C45" s="17" t="s">
        <v>82</v>
      </c>
      <c r="D45" s="17" t="s">
        <v>61</v>
      </c>
      <c r="E45" s="30" t="s">
        <v>19</v>
      </c>
      <c r="F45" s="7" t="s">
        <v>220</v>
      </c>
      <c r="G45" s="7" t="s">
        <v>221</v>
      </c>
      <c r="H45" s="7" t="s">
        <v>382</v>
      </c>
      <c r="I45" s="17" t="s">
        <v>87</v>
      </c>
      <c r="J45" s="17" t="s">
        <v>452</v>
      </c>
      <c r="K45" s="17" t="s">
        <v>452</v>
      </c>
      <c r="L45" s="17" t="s">
        <v>449</v>
      </c>
      <c r="M45" s="17" t="s">
        <v>449</v>
      </c>
      <c r="N45" s="17" t="s">
        <v>303</v>
      </c>
      <c r="O45" s="29">
        <v>12000000</v>
      </c>
    </row>
    <row r="46" spans="1:15" ht="51.75" thickBot="1" x14ac:dyDescent="0.3">
      <c r="A46" s="16" t="s">
        <v>290</v>
      </c>
      <c r="B46" s="16" t="s">
        <v>59</v>
      </c>
      <c r="C46" s="16" t="s">
        <v>60</v>
      </c>
      <c r="D46" s="16" t="s">
        <v>61</v>
      </c>
      <c r="E46" s="26" t="s">
        <v>205</v>
      </c>
      <c r="F46" s="7" t="s">
        <v>206</v>
      </c>
      <c r="G46" s="7" t="s">
        <v>207</v>
      </c>
      <c r="H46" s="7" t="s">
        <v>208</v>
      </c>
      <c r="I46" s="13" t="s">
        <v>209</v>
      </c>
      <c r="J46" s="34" t="s">
        <v>453</v>
      </c>
      <c r="K46" s="21" t="s">
        <v>459</v>
      </c>
      <c r="L46" s="34" t="s">
        <v>524</v>
      </c>
      <c r="M46" s="34" t="s">
        <v>525</v>
      </c>
      <c r="N46" s="17" t="s">
        <v>303</v>
      </c>
      <c r="O46" s="29">
        <v>2000000</v>
      </c>
    </row>
    <row r="47" spans="1:15" ht="100.5" customHeight="1" thickBot="1" x14ac:dyDescent="0.3">
      <c r="A47" s="16" t="s">
        <v>384</v>
      </c>
      <c r="B47" s="16" t="s">
        <v>59</v>
      </c>
      <c r="C47" s="16" t="s">
        <v>81</v>
      </c>
      <c r="D47" s="16" t="s">
        <v>61</v>
      </c>
      <c r="E47" s="26" t="s">
        <v>210</v>
      </c>
      <c r="F47" s="7" t="s">
        <v>211</v>
      </c>
      <c r="G47" s="7" t="s">
        <v>212</v>
      </c>
      <c r="H47" s="7" t="s">
        <v>385</v>
      </c>
      <c r="I47" s="13" t="s">
        <v>243</v>
      </c>
      <c r="J47" s="34" t="s">
        <v>453</v>
      </c>
      <c r="K47" s="21" t="s">
        <v>460</v>
      </c>
      <c r="L47" s="34" t="s">
        <v>526</v>
      </c>
      <c r="M47" s="34" t="s">
        <v>527</v>
      </c>
      <c r="N47" s="17" t="s">
        <v>303</v>
      </c>
      <c r="O47" s="29">
        <v>15284400</v>
      </c>
    </row>
    <row r="48" spans="1:15" s="5" customFormat="1" ht="103.5" customHeight="1" thickBot="1" x14ac:dyDescent="0.3">
      <c r="A48" s="16" t="s">
        <v>364</v>
      </c>
      <c r="B48" s="16" t="s">
        <v>59</v>
      </c>
      <c r="C48" s="16" t="s">
        <v>60</v>
      </c>
      <c r="D48" s="16" t="s">
        <v>61</v>
      </c>
      <c r="E48" s="19" t="s">
        <v>309</v>
      </c>
      <c r="F48" s="16" t="s">
        <v>310</v>
      </c>
      <c r="G48" s="16" t="s">
        <v>386</v>
      </c>
      <c r="H48" s="16" t="s">
        <v>311</v>
      </c>
      <c r="I48" s="16" t="s">
        <v>87</v>
      </c>
      <c r="J48" s="17" t="s">
        <v>452</v>
      </c>
      <c r="K48" s="17" t="s">
        <v>452</v>
      </c>
      <c r="L48" s="17" t="s">
        <v>449</v>
      </c>
      <c r="M48" s="17" t="s">
        <v>449</v>
      </c>
      <c r="N48" s="31" t="s">
        <v>94</v>
      </c>
      <c r="O48" s="29">
        <v>1231298.81</v>
      </c>
    </row>
    <row r="49" spans="1:16" s="5" customFormat="1" ht="123.6" customHeight="1" thickBot="1" x14ac:dyDescent="0.3">
      <c r="A49" s="16" t="s">
        <v>388</v>
      </c>
      <c r="B49" s="16" t="s">
        <v>59</v>
      </c>
      <c r="C49" s="16" t="s">
        <v>60</v>
      </c>
      <c r="D49" s="16" t="s">
        <v>61</v>
      </c>
      <c r="E49" s="19" t="s">
        <v>312</v>
      </c>
      <c r="F49" s="16" t="s">
        <v>313</v>
      </c>
      <c r="G49" s="16" t="s">
        <v>387</v>
      </c>
      <c r="H49" s="16" t="s">
        <v>389</v>
      </c>
      <c r="I49" s="16" t="s">
        <v>87</v>
      </c>
      <c r="J49" s="17" t="s">
        <v>452</v>
      </c>
      <c r="K49" s="17" t="s">
        <v>452</v>
      </c>
      <c r="L49" s="17" t="s">
        <v>449</v>
      </c>
      <c r="M49" s="17" t="s">
        <v>449</v>
      </c>
      <c r="N49" s="31" t="s">
        <v>94</v>
      </c>
      <c r="O49" s="29">
        <v>3440332.7999999998</v>
      </c>
    </row>
    <row r="50" spans="1:16" s="5" customFormat="1" ht="87.6" customHeight="1" thickBot="1" x14ac:dyDescent="0.3">
      <c r="A50" s="16" t="s">
        <v>392</v>
      </c>
      <c r="B50" s="16" t="s">
        <v>59</v>
      </c>
      <c r="C50" s="16" t="s">
        <v>314</v>
      </c>
      <c r="D50" s="16" t="s">
        <v>61</v>
      </c>
      <c r="E50" s="19" t="s">
        <v>315</v>
      </c>
      <c r="F50" s="16" t="s">
        <v>316</v>
      </c>
      <c r="G50" s="16" t="s">
        <v>390</v>
      </c>
      <c r="H50" s="16" t="s">
        <v>317</v>
      </c>
      <c r="I50" s="16" t="s">
        <v>87</v>
      </c>
      <c r="J50" s="17" t="s">
        <v>452</v>
      </c>
      <c r="K50" s="17" t="s">
        <v>452</v>
      </c>
      <c r="L50" s="17" t="s">
        <v>449</v>
      </c>
      <c r="M50" s="17" t="s">
        <v>449</v>
      </c>
      <c r="N50" s="31" t="s">
        <v>94</v>
      </c>
      <c r="O50" s="29">
        <v>7059495.3600000003</v>
      </c>
      <c r="P50" s="9"/>
    </row>
    <row r="51" spans="1:16" s="5" customFormat="1" ht="100.15" customHeight="1" thickBot="1" x14ac:dyDescent="0.3">
      <c r="A51" s="17" t="s">
        <v>391</v>
      </c>
      <c r="B51" s="17" t="s">
        <v>59</v>
      </c>
      <c r="C51" s="17" t="s">
        <v>83</v>
      </c>
      <c r="D51" s="17" t="s">
        <v>84</v>
      </c>
      <c r="E51" s="32" t="s">
        <v>393</v>
      </c>
      <c r="F51" s="17" t="s">
        <v>394</v>
      </c>
      <c r="G51" s="17" t="s">
        <v>396</v>
      </c>
      <c r="H51" s="17" t="s">
        <v>395</v>
      </c>
      <c r="I51" s="17" t="s">
        <v>333</v>
      </c>
      <c r="J51" s="17" t="s">
        <v>453</v>
      </c>
      <c r="K51" s="17" t="s">
        <v>461</v>
      </c>
      <c r="L51" s="34" t="s">
        <v>528</v>
      </c>
      <c r="M51" s="34" t="s">
        <v>529</v>
      </c>
      <c r="N51" s="31" t="s">
        <v>94</v>
      </c>
      <c r="O51" s="29">
        <v>714962.24</v>
      </c>
    </row>
    <row r="52" spans="1:16" s="5" customFormat="1" ht="97.9" customHeight="1" thickBot="1" x14ac:dyDescent="0.3">
      <c r="A52" s="16" t="s">
        <v>397</v>
      </c>
      <c r="B52" s="16" t="s">
        <v>59</v>
      </c>
      <c r="C52" s="16" t="s">
        <v>314</v>
      </c>
      <c r="D52" s="16" t="s">
        <v>61</v>
      </c>
      <c r="E52" s="19" t="s">
        <v>398</v>
      </c>
      <c r="F52" s="16" t="s">
        <v>318</v>
      </c>
      <c r="G52" s="16" t="s">
        <v>319</v>
      </c>
      <c r="H52" s="16" t="s">
        <v>320</v>
      </c>
      <c r="I52" s="16" t="s">
        <v>320</v>
      </c>
      <c r="J52" s="17" t="s">
        <v>453</v>
      </c>
      <c r="K52" s="17" t="s">
        <v>462</v>
      </c>
      <c r="L52" s="34" t="s">
        <v>528</v>
      </c>
      <c r="M52" s="34" t="s">
        <v>529</v>
      </c>
      <c r="N52" s="31" t="s">
        <v>94</v>
      </c>
      <c r="O52" s="29">
        <v>3000000</v>
      </c>
    </row>
    <row r="53" spans="1:16" s="10" customFormat="1" ht="97.15" customHeight="1" thickBot="1" x14ac:dyDescent="0.3">
      <c r="A53" s="17" t="s">
        <v>403</v>
      </c>
      <c r="B53" s="17" t="s">
        <v>59</v>
      </c>
      <c r="C53" s="17" t="s">
        <v>82</v>
      </c>
      <c r="D53" s="17" t="s">
        <v>61</v>
      </c>
      <c r="E53" s="32" t="s">
        <v>321</v>
      </c>
      <c r="F53" s="17" t="s">
        <v>322</v>
      </c>
      <c r="G53" s="17" t="s">
        <v>323</v>
      </c>
      <c r="H53" s="17" t="s">
        <v>324</v>
      </c>
      <c r="I53" s="17" t="s">
        <v>87</v>
      </c>
      <c r="J53" s="17" t="s">
        <v>453</v>
      </c>
      <c r="K53" s="17" t="s">
        <v>463</v>
      </c>
      <c r="L53" s="34" t="s">
        <v>528</v>
      </c>
      <c r="M53" s="34" t="s">
        <v>529</v>
      </c>
      <c r="N53" s="31" t="s">
        <v>94</v>
      </c>
      <c r="O53" s="29">
        <v>500000</v>
      </c>
    </row>
    <row r="54" spans="1:16" s="10" customFormat="1" ht="99.6" customHeight="1" thickBot="1" x14ac:dyDescent="0.3">
      <c r="A54" s="17" t="s">
        <v>408</v>
      </c>
      <c r="B54" s="17" t="s">
        <v>59</v>
      </c>
      <c r="C54" s="17" t="s">
        <v>82</v>
      </c>
      <c r="D54" s="17" t="s">
        <v>61</v>
      </c>
      <c r="E54" s="32" t="s">
        <v>325</v>
      </c>
      <c r="F54" s="17" t="s">
        <v>322</v>
      </c>
      <c r="G54" s="17" t="s">
        <v>410</v>
      </c>
      <c r="H54" s="17" t="s">
        <v>409</v>
      </c>
      <c r="I54" s="17" t="s">
        <v>409</v>
      </c>
      <c r="J54" s="17" t="s">
        <v>448</v>
      </c>
      <c r="K54" s="17" t="s">
        <v>409</v>
      </c>
      <c r="L54" s="34" t="s">
        <v>449</v>
      </c>
      <c r="M54" s="34" t="s">
        <v>449</v>
      </c>
      <c r="N54" s="31" t="s">
        <v>94</v>
      </c>
      <c r="O54" s="29">
        <v>300000</v>
      </c>
    </row>
    <row r="55" spans="1:16" s="10" customFormat="1" ht="108.75" customHeight="1" thickBot="1" x14ac:dyDescent="0.3">
      <c r="A55" s="17" t="s">
        <v>404</v>
      </c>
      <c r="B55" s="17" t="s">
        <v>59</v>
      </c>
      <c r="C55" s="17" t="s">
        <v>82</v>
      </c>
      <c r="D55" s="17" t="s">
        <v>61</v>
      </c>
      <c r="E55" s="32" t="s">
        <v>326</v>
      </c>
      <c r="F55" s="17" t="s">
        <v>322</v>
      </c>
      <c r="G55" s="17" t="s">
        <v>410</v>
      </c>
      <c r="H55" s="17" t="s">
        <v>409</v>
      </c>
      <c r="I55" s="17" t="s">
        <v>409</v>
      </c>
      <c r="J55" s="17" t="s">
        <v>448</v>
      </c>
      <c r="K55" s="17" t="s">
        <v>409</v>
      </c>
      <c r="L55" s="34" t="s">
        <v>449</v>
      </c>
      <c r="M55" s="34" t="s">
        <v>449</v>
      </c>
      <c r="N55" s="31" t="s">
        <v>94</v>
      </c>
      <c r="O55" s="29">
        <v>700000</v>
      </c>
    </row>
    <row r="56" spans="1:16" s="10" customFormat="1" ht="96.75" customHeight="1" thickBot="1" x14ac:dyDescent="0.3">
      <c r="A56" s="17" t="s">
        <v>404</v>
      </c>
      <c r="B56" s="17" t="s">
        <v>59</v>
      </c>
      <c r="C56" s="17" t="s">
        <v>82</v>
      </c>
      <c r="D56" s="17" t="s">
        <v>61</v>
      </c>
      <c r="E56" s="32" t="s">
        <v>327</v>
      </c>
      <c r="F56" s="17" t="s">
        <v>322</v>
      </c>
      <c r="G56" s="17" t="s">
        <v>410</v>
      </c>
      <c r="H56" s="17" t="s">
        <v>409</v>
      </c>
      <c r="I56" s="17" t="s">
        <v>409</v>
      </c>
      <c r="J56" s="17" t="s">
        <v>448</v>
      </c>
      <c r="K56" s="17" t="s">
        <v>409</v>
      </c>
      <c r="L56" s="34" t="s">
        <v>449</v>
      </c>
      <c r="M56" s="34" t="s">
        <v>449</v>
      </c>
      <c r="N56" s="31" t="s">
        <v>94</v>
      </c>
      <c r="O56" s="29">
        <v>300000</v>
      </c>
    </row>
    <row r="57" spans="1:16" s="10" customFormat="1" ht="102.75" thickBot="1" x14ac:dyDescent="0.3">
      <c r="A57" s="17" t="s">
        <v>405</v>
      </c>
      <c r="B57" s="17" t="s">
        <v>59</v>
      </c>
      <c r="C57" s="17" t="s">
        <v>82</v>
      </c>
      <c r="D57" s="17" t="s">
        <v>61</v>
      </c>
      <c r="E57" s="32" t="s">
        <v>328</v>
      </c>
      <c r="F57" s="17" t="s">
        <v>322</v>
      </c>
      <c r="G57" s="17" t="s">
        <v>410</v>
      </c>
      <c r="H57" s="17" t="s">
        <v>409</v>
      </c>
      <c r="I57" s="17" t="s">
        <v>409</v>
      </c>
      <c r="J57" s="17" t="s">
        <v>448</v>
      </c>
      <c r="K57" s="17" t="s">
        <v>409</v>
      </c>
      <c r="L57" s="34" t="s">
        <v>449</v>
      </c>
      <c r="M57" s="34" t="s">
        <v>449</v>
      </c>
      <c r="N57" s="31" t="s">
        <v>94</v>
      </c>
      <c r="O57" s="29">
        <v>500000</v>
      </c>
    </row>
    <row r="58" spans="1:16" s="10" customFormat="1" ht="77.25" thickBot="1" x14ac:dyDescent="0.3">
      <c r="A58" s="17" t="s">
        <v>406</v>
      </c>
      <c r="B58" s="17" t="s">
        <v>59</v>
      </c>
      <c r="C58" s="17" t="s">
        <v>314</v>
      </c>
      <c r="D58" s="17" t="s">
        <v>61</v>
      </c>
      <c r="E58" s="32" t="s">
        <v>329</v>
      </c>
      <c r="F58" s="17" t="s">
        <v>322</v>
      </c>
      <c r="G58" s="17" t="s">
        <v>410</v>
      </c>
      <c r="H58" s="17" t="s">
        <v>409</v>
      </c>
      <c r="I58" s="17" t="s">
        <v>409</v>
      </c>
      <c r="J58" s="17" t="s">
        <v>448</v>
      </c>
      <c r="K58" s="17" t="s">
        <v>409</v>
      </c>
      <c r="L58" s="34" t="s">
        <v>449</v>
      </c>
      <c r="M58" s="34" t="s">
        <v>449</v>
      </c>
      <c r="N58" s="31" t="s">
        <v>94</v>
      </c>
      <c r="O58" s="29">
        <v>600000</v>
      </c>
    </row>
    <row r="59" spans="1:16" s="10" customFormat="1" ht="51.75" thickBot="1" x14ac:dyDescent="0.3">
      <c r="A59" s="17" t="s">
        <v>330</v>
      </c>
      <c r="B59" s="17" t="s">
        <v>59</v>
      </c>
      <c r="C59" s="17" t="s">
        <v>82</v>
      </c>
      <c r="D59" s="17" t="s">
        <v>61</v>
      </c>
      <c r="E59" s="32" t="s">
        <v>331</v>
      </c>
      <c r="F59" s="17" t="s">
        <v>322</v>
      </c>
      <c r="G59" s="17" t="s">
        <v>410</v>
      </c>
      <c r="H59" s="17" t="s">
        <v>409</v>
      </c>
      <c r="I59" s="17" t="s">
        <v>409</v>
      </c>
      <c r="J59" s="17" t="s">
        <v>448</v>
      </c>
      <c r="K59" s="17" t="s">
        <v>409</v>
      </c>
      <c r="L59" s="34" t="s">
        <v>449</v>
      </c>
      <c r="M59" s="34" t="s">
        <v>449</v>
      </c>
      <c r="N59" s="31" t="s">
        <v>94</v>
      </c>
      <c r="O59" s="29">
        <v>469996.70999999996</v>
      </c>
    </row>
    <row r="60" spans="1:16" s="10" customFormat="1" ht="88.5" customHeight="1" thickBot="1" x14ac:dyDescent="0.3">
      <c r="A60" s="17" t="s">
        <v>407</v>
      </c>
      <c r="B60" s="17" t="s">
        <v>59</v>
      </c>
      <c r="C60" s="17" t="s">
        <v>314</v>
      </c>
      <c r="D60" s="17" t="s">
        <v>61</v>
      </c>
      <c r="E60" s="32" t="s">
        <v>332</v>
      </c>
      <c r="F60" s="17" t="s">
        <v>322</v>
      </c>
      <c r="G60" s="17" t="s">
        <v>410</v>
      </c>
      <c r="H60" s="17" t="s">
        <v>409</v>
      </c>
      <c r="I60" s="17" t="s">
        <v>409</v>
      </c>
      <c r="J60" s="17" t="s">
        <v>448</v>
      </c>
      <c r="K60" s="17" t="s">
        <v>409</v>
      </c>
      <c r="L60" s="34" t="s">
        <v>449</v>
      </c>
      <c r="M60" s="34" t="s">
        <v>449</v>
      </c>
      <c r="N60" s="31" t="s">
        <v>94</v>
      </c>
      <c r="O60" s="29">
        <v>500000</v>
      </c>
    </row>
    <row r="61" spans="1:16" ht="15.75" thickBot="1" x14ac:dyDescent="0.3">
      <c r="A61" s="38" t="s">
        <v>20</v>
      </c>
      <c r="B61" s="38"/>
      <c r="C61" s="38"/>
      <c r="D61" s="38"/>
      <c r="E61" s="38"/>
      <c r="F61" s="38"/>
      <c r="G61" s="38"/>
      <c r="H61" s="38"/>
      <c r="I61" s="38"/>
      <c r="J61" s="38"/>
      <c r="K61" s="38"/>
      <c r="L61" s="38"/>
      <c r="M61" s="38"/>
      <c r="N61" s="38"/>
      <c r="O61" s="38"/>
    </row>
    <row r="62" spans="1:16" ht="72" customHeight="1" thickBot="1" x14ac:dyDescent="0.3">
      <c r="A62" s="16" t="s">
        <v>235</v>
      </c>
      <c r="B62" s="16" t="s">
        <v>62</v>
      </c>
      <c r="C62" s="16" t="s">
        <v>63</v>
      </c>
      <c r="D62" s="16" t="s">
        <v>64</v>
      </c>
      <c r="E62" s="19" t="s">
        <v>231</v>
      </c>
      <c r="F62" s="7" t="s">
        <v>222</v>
      </c>
      <c r="G62" s="7" t="s">
        <v>223</v>
      </c>
      <c r="H62" s="7" t="s">
        <v>294</v>
      </c>
      <c r="I62" s="16" t="s">
        <v>334</v>
      </c>
      <c r="J62" s="17" t="s">
        <v>453</v>
      </c>
      <c r="K62" s="17" t="s">
        <v>464</v>
      </c>
      <c r="L62" s="34" t="s">
        <v>494</v>
      </c>
      <c r="M62" s="34" t="s">
        <v>495</v>
      </c>
      <c r="N62" s="16" t="s">
        <v>94</v>
      </c>
      <c r="O62" s="6">
        <v>15572062.82</v>
      </c>
    </row>
    <row r="63" spans="1:16" ht="73.150000000000006" customHeight="1" thickBot="1" x14ac:dyDescent="0.3">
      <c r="A63" s="16" t="s">
        <v>236</v>
      </c>
      <c r="B63" s="16" t="s">
        <v>62</v>
      </c>
      <c r="C63" s="16" t="s">
        <v>65</v>
      </c>
      <c r="D63" s="16" t="s">
        <v>64</v>
      </c>
      <c r="E63" s="19" t="s">
        <v>232</v>
      </c>
      <c r="F63" s="7" t="s">
        <v>222</v>
      </c>
      <c r="G63" s="7" t="s">
        <v>223</v>
      </c>
      <c r="H63" s="7" t="s">
        <v>335</v>
      </c>
      <c r="I63" s="16" t="s">
        <v>239</v>
      </c>
      <c r="J63" s="17" t="s">
        <v>453</v>
      </c>
      <c r="K63" s="17" t="s">
        <v>465</v>
      </c>
      <c r="L63" s="34" t="s">
        <v>496</v>
      </c>
      <c r="M63" s="34" t="s">
        <v>497</v>
      </c>
      <c r="N63" s="16" t="s">
        <v>94</v>
      </c>
      <c r="O63" s="6">
        <f>17000000</f>
        <v>17000000</v>
      </c>
    </row>
    <row r="64" spans="1:16" ht="141.6" customHeight="1" thickBot="1" x14ac:dyDescent="0.3">
      <c r="A64" s="16" t="s">
        <v>237</v>
      </c>
      <c r="B64" s="16" t="s">
        <v>66</v>
      </c>
      <c r="C64" s="16" t="s">
        <v>67</v>
      </c>
      <c r="D64" s="16" t="s">
        <v>68</v>
      </c>
      <c r="E64" s="19" t="s">
        <v>224</v>
      </c>
      <c r="F64" s="16" t="s">
        <v>90</v>
      </c>
      <c r="G64" s="16" t="s">
        <v>225</v>
      </c>
      <c r="H64" s="16" t="s">
        <v>411</v>
      </c>
      <c r="I64" s="16" t="s">
        <v>87</v>
      </c>
      <c r="J64" s="16" t="s">
        <v>452</v>
      </c>
      <c r="K64" s="16" t="s">
        <v>452</v>
      </c>
      <c r="L64" s="16" t="s">
        <v>449</v>
      </c>
      <c r="M64" s="16" t="s">
        <v>449</v>
      </c>
      <c r="N64" s="16" t="s">
        <v>94</v>
      </c>
      <c r="O64" s="6">
        <v>3975887.48</v>
      </c>
    </row>
    <row r="65" spans="1:15" ht="69" customHeight="1" thickBot="1" x14ac:dyDescent="0.3">
      <c r="A65" s="16" t="s">
        <v>238</v>
      </c>
      <c r="B65" s="16" t="s">
        <v>62</v>
      </c>
      <c r="C65" s="16" t="s">
        <v>70</v>
      </c>
      <c r="D65" s="16" t="s">
        <v>64</v>
      </c>
      <c r="E65" s="19" t="s">
        <v>233</v>
      </c>
      <c r="F65" s="7" t="s">
        <v>222</v>
      </c>
      <c r="G65" s="7" t="s">
        <v>226</v>
      </c>
      <c r="H65" s="7" t="s">
        <v>336</v>
      </c>
      <c r="I65" s="23" t="s">
        <v>240</v>
      </c>
      <c r="J65" s="17" t="s">
        <v>453</v>
      </c>
      <c r="K65" s="17" t="s">
        <v>340</v>
      </c>
      <c r="L65" s="34" t="s">
        <v>494</v>
      </c>
      <c r="M65" s="34" t="s">
        <v>518</v>
      </c>
      <c r="N65" s="16" t="s">
        <v>94</v>
      </c>
      <c r="O65" s="6">
        <v>27052480.640000001</v>
      </c>
    </row>
    <row r="66" spans="1:15" ht="104.45" customHeight="1" thickBot="1" x14ac:dyDescent="0.3">
      <c r="A66" s="16" t="s">
        <v>412</v>
      </c>
      <c r="B66" s="16" t="s">
        <v>71</v>
      </c>
      <c r="C66" s="16" t="s">
        <v>72</v>
      </c>
      <c r="D66" s="16" t="s">
        <v>73</v>
      </c>
      <c r="E66" s="19" t="s">
        <v>22</v>
      </c>
      <c r="F66" s="16" t="s">
        <v>91</v>
      </c>
      <c r="G66" s="16" t="s">
        <v>227</v>
      </c>
      <c r="H66" s="16" t="s">
        <v>413</v>
      </c>
      <c r="I66" s="16" t="s">
        <v>87</v>
      </c>
      <c r="J66" s="16" t="s">
        <v>452</v>
      </c>
      <c r="K66" s="16" t="s">
        <v>452</v>
      </c>
      <c r="L66" s="16" t="s">
        <v>449</v>
      </c>
      <c r="M66" s="16" t="s">
        <v>449</v>
      </c>
      <c r="N66" s="16" t="s">
        <v>94</v>
      </c>
      <c r="O66" s="33">
        <v>3000000</v>
      </c>
    </row>
    <row r="67" spans="1:15" ht="84.6" customHeight="1" thickBot="1" x14ac:dyDescent="0.3">
      <c r="A67" s="16" t="s">
        <v>414</v>
      </c>
      <c r="B67" s="16" t="s">
        <v>66</v>
      </c>
      <c r="C67" s="16" t="s">
        <v>74</v>
      </c>
      <c r="D67" s="16" t="s">
        <v>75</v>
      </c>
      <c r="E67" s="19" t="s">
        <v>23</v>
      </c>
      <c r="F67" s="7" t="s">
        <v>92</v>
      </c>
      <c r="G67" s="7" t="s">
        <v>415</v>
      </c>
      <c r="H67" s="7" t="s">
        <v>416</v>
      </c>
      <c r="I67" s="23" t="s">
        <v>417</v>
      </c>
      <c r="J67" s="17" t="s">
        <v>453</v>
      </c>
      <c r="K67" s="17" t="s">
        <v>466</v>
      </c>
      <c r="L67" s="34" t="s">
        <v>498</v>
      </c>
      <c r="M67" s="34" t="s">
        <v>499</v>
      </c>
      <c r="N67" s="16" t="s">
        <v>94</v>
      </c>
      <c r="O67" s="33">
        <v>12371515.52</v>
      </c>
    </row>
    <row r="68" spans="1:15" ht="93.6" customHeight="1" thickBot="1" x14ac:dyDescent="0.3">
      <c r="A68" s="16" t="s">
        <v>420</v>
      </c>
      <c r="B68" s="16" t="s">
        <v>66</v>
      </c>
      <c r="C68" s="16" t="s">
        <v>249</v>
      </c>
      <c r="D68" s="16" t="s">
        <v>250</v>
      </c>
      <c r="E68" s="8" t="s">
        <v>228</v>
      </c>
      <c r="F68" s="7" t="s">
        <v>244</v>
      </c>
      <c r="G68" s="7" t="s">
        <v>419</v>
      </c>
      <c r="H68" s="7" t="s">
        <v>418</v>
      </c>
      <c r="I68" s="23" t="s">
        <v>421</v>
      </c>
      <c r="J68" s="17" t="s">
        <v>448</v>
      </c>
      <c r="K68" s="17" t="s">
        <v>500</v>
      </c>
      <c r="L68" s="34" t="s">
        <v>449</v>
      </c>
      <c r="M68" s="34" t="s">
        <v>449</v>
      </c>
      <c r="N68" s="16" t="s">
        <v>94</v>
      </c>
      <c r="O68" s="33">
        <v>55051227.719999999</v>
      </c>
    </row>
    <row r="69" spans="1:15" ht="92.45" customHeight="1" thickBot="1" x14ac:dyDescent="0.3">
      <c r="A69" s="16" t="s">
        <v>254</v>
      </c>
      <c r="B69" s="16" t="s">
        <v>66</v>
      </c>
      <c r="C69" s="16" t="s">
        <v>253</v>
      </c>
      <c r="D69" s="16" t="s">
        <v>250</v>
      </c>
      <c r="E69" s="8" t="s">
        <v>229</v>
      </c>
      <c r="F69" s="7" t="s">
        <v>245</v>
      </c>
      <c r="G69" s="7" t="s">
        <v>422</v>
      </c>
      <c r="H69" s="7" t="s">
        <v>423</v>
      </c>
      <c r="I69" s="23" t="s">
        <v>424</v>
      </c>
      <c r="J69" s="17" t="s">
        <v>453</v>
      </c>
      <c r="K69" s="17" t="s">
        <v>501</v>
      </c>
      <c r="L69" s="34" t="s">
        <v>502</v>
      </c>
      <c r="M69" s="34" t="s">
        <v>503</v>
      </c>
      <c r="N69" s="16" t="s">
        <v>94</v>
      </c>
      <c r="O69" s="33">
        <v>18206122</v>
      </c>
    </row>
    <row r="70" spans="1:15" ht="66" customHeight="1" thickBot="1" x14ac:dyDescent="0.3">
      <c r="A70" s="16" t="s">
        <v>337</v>
      </c>
      <c r="B70" s="16" t="s">
        <v>62</v>
      </c>
      <c r="C70" s="16" t="s">
        <v>76</v>
      </c>
      <c r="D70" s="16" t="s">
        <v>64</v>
      </c>
      <c r="E70" s="19" t="s">
        <v>230</v>
      </c>
      <c r="F70" s="7" t="s">
        <v>21</v>
      </c>
      <c r="G70" s="7" t="s">
        <v>226</v>
      </c>
      <c r="H70" s="7" t="s">
        <v>339</v>
      </c>
      <c r="I70" s="16" t="s">
        <v>87</v>
      </c>
      <c r="J70" s="16" t="s">
        <v>452</v>
      </c>
      <c r="K70" s="16" t="s">
        <v>452</v>
      </c>
      <c r="L70" s="16" t="s">
        <v>449</v>
      </c>
      <c r="M70" s="16" t="s">
        <v>449</v>
      </c>
      <c r="N70" s="16" t="s">
        <v>94</v>
      </c>
      <c r="O70" s="6">
        <v>6211683.7800000003</v>
      </c>
    </row>
    <row r="71" spans="1:15" ht="131.44999999999999" customHeight="1" thickBot="1" x14ac:dyDescent="0.3">
      <c r="A71" s="16" t="s">
        <v>426</v>
      </c>
      <c r="B71" s="16" t="s">
        <v>77</v>
      </c>
      <c r="C71" s="16" t="s">
        <v>78</v>
      </c>
      <c r="D71" s="16" t="s">
        <v>69</v>
      </c>
      <c r="E71" s="19" t="s">
        <v>24</v>
      </c>
      <c r="F71" s="16" t="s">
        <v>246</v>
      </c>
      <c r="G71" s="16" t="s">
        <v>425</v>
      </c>
      <c r="H71" s="16" t="s">
        <v>427</v>
      </c>
      <c r="I71" s="17" t="s">
        <v>428</v>
      </c>
      <c r="J71" s="17" t="s">
        <v>504</v>
      </c>
      <c r="K71" s="17" t="s">
        <v>505</v>
      </c>
      <c r="L71" s="34" t="s">
        <v>506</v>
      </c>
      <c r="M71" s="34" t="s">
        <v>507</v>
      </c>
      <c r="N71" s="16" t="s">
        <v>94</v>
      </c>
      <c r="O71" s="6">
        <v>940850.79</v>
      </c>
    </row>
    <row r="72" spans="1:15" ht="81" customHeight="1" thickBot="1" x14ac:dyDescent="0.3">
      <c r="A72" s="16" t="s">
        <v>338</v>
      </c>
      <c r="B72" s="16" t="s">
        <v>62</v>
      </c>
      <c r="C72" s="16" t="s">
        <v>79</v>
      </c>
      <c r="D72" s="16" t="s">
        <v>64</v>
      </c>
      <c r="E72" s="19" t="s">
        <v>230</v>
      </c>
      <c r="F72" s="7" t="s">
        <v>21</v>
      </c>
      <c r="G72" s="7" t="s">
        <v>226</v>
      </c>
      <c r="H72" s="7" t="s">
        <v>341</v>
      </c>
      <c r="I72" s="23" t="s">
        <v>342</v>
      </c>
      <c r="J72" s="17" t="s">
        <v>453</v>
      </c>
      <c r="K72" s="17" t="s">
        <v>340</v>
      </c>
      <c r="L72" s="34" t="s">
        <v>508</v>
      </c>
      <c r="M72" s="34" t="s">
        <v>519</v>
      </c>
      <c r="N72" s="16" t="s">
        <v>94</v>
      </c>
      <c r="O72" s="6">
        <v>26016920.280000001</v>
      </c>
    </row>
    <row r="73" spans="1:15" ht="79.900000000000006" customHeight="1" thickBot="1" x14ac:dyDescent="0.3">
      <c r="A73" s="16" t="s">
        <v>429</v>
      </c>
      <c r="B73" s="16" t="s">
        <v>66</v>
      </c>
      <c r="C73" s="16" t="s">
        <v>251</v>
      </c>
      <c r="D73" s="16" t="s">
        <v>252</v>
      </c>
      <c r="E73" s="8" t="s">
        <v>234</v>
      </c>
      <c r="F73" s="7" t="s">
        <v>247</v>
      </c>
      <c r="G73" s="7" t="s">
        <v>430</v>
      </c>
      <c r="H73" s="7" t="s">
        <v>431</v>
      </c>
      <c r="I73" s="23" t="s">
        <v>432</v>
      </c>
      <c r="J73" s="17" t="s">
        <v>453</v>
      </c>
      <c r="K73" s="17" t="s">
        <v>467</v>
      </c>
      <c r="L73" s="34" t="s">
        <v>509</v>
      </c>
      <c r="M73" s="34" t="s">
        <v>510</v>
      </c>
      <c r="N73" s="16" t="s">
        <v>94</v>
      </c>
      <c r="O73" s="6">
        <v>56238272.409999996</v>
      </c>
    </row>
    <row r="74" spans="1:15" ht="110.25" customHeight="1" thickBot="1" x14ac:dyDescent="0.3">
      <c r="A74" s="16" t="s">
        <v>344</v>
      </c>
      <c r="B74" s="16" t="s">
        <v>30</v>
      </c>
      <c r="C74" s="16" t="s">
        <v>345</v>
      </c>
      <c r="D74" s="16" t="s">
        <v>69</v>
      </c>
      <c r="E74" s="19" t="s">
        <v>343</v>
      </c>
      <c r="F74" s="7" t="s">
        <v>248</v>
      </c>
      <c r="G74" s="7" t="s">
        <v>433</v>
      </c>
      <c r="H74" s="7" t="s">
        <v>434</v>
      </c>
      <c r="I74" s="13" t="s">
        <v>435</v>
      </c>
      <c r="J74" s="17" t="s">
        <v>448</v>
      </c>
      <c r="K74" s="21" t="s">
        <v>511</v>
      </c>
      <c r="L74" s="34" t="s">
        <v>449</v>
      </c>
      <c r="M74" s="34" t="s">
        <v>449</v>
      </c>
      <c r="N74" s="16" t="s">
        <v>94</v>
      </c>
      <c r="O74" s="33">
        <v>107957451</v>
      </c>
    </row>
    <row r="75" spans="1:15" ht="109.9" customHeight="1" thickBot="1" x14ac:dyDescent="0.3">
      <c r="A75" s="25" t="s">
        <v>436</v>
      </c>
      <c r="B75" s="14" t="s">
        <v>30</v>
      </c>
      <c r="C75" s="14" t="s">
        <v>80</v>
      </c>
      <c r="D75" s="14" t="s">
        <v>69</v>
      </c>
      <c r="E75" s="15" t="s">
        <v>346</v>
      </c>
      <c r="F75" s="7" t="s">
        <v>248</v>
      </c>
      <c r="G75" s="7" t="s">
        <v>430</v>
      </c>
      <c r="H75" s="7" t="s">
        <v>437</v>
      </c>
      <c r="I75" s="13" t="s">
        <v>438</v>
      </c>
      <c r="J75" s="17" t="s">
        <v>448</v>
      </c>
      <c r="K75" s="21" t="s">
        <v>512</v>
      </c>
      <c r="L75" s="34" t="s">
        <v>449</v>
      </c>
      <c r="M75" s="34" t="s">
        <v>449</v>
      </c>
      <c r="N75" s="16" t="s">
        <v>94</v>
      </c>
      <c r="O75" s="20">
        <v>87570251.930000007</v>
      </c>
    </row>
    <row r="76" spans="1:15" ht="109.9" customHeight="1" thickBot="1" x14ac:dyDescent="0.3">
      <c r="A76" s="25" t="s">
        <v>441</v>
      </c>
      <c r="B76" s="14" t="s">
        <v>30</v>
      </c>
      <c r="C76" s="14" t="s">
        <v>348</v>
      </c>
      <c r="D76" s="14" t="s">
        <v>69</v>
      </c>
      <c r="E76" s="15" t="s">
        <v>347</v>
      </c>
      <c r="F76" s="7" t="s">
        <v>349</v>
      </c>
      <c r="G76" s="7" t="s">
        <v>442</v>
      </c>
      <c r="H76" s="7" t="s">
        <v>439</v>
      </c>
      <c r="I76" s="13" t="s">
        <v>440</v>
      </c>
      <c r="J76" s="17" t="s">
        <v>448</v>
      </c>
      <c r="K76" s="21" t="s">
        <v>513</v>
      </c>
      <c r="L76" s="34" t="s">
        <v>449</v>
      </c>
      <c r="M76" s="34" t="s">
        <v>449</v>
      </c>
      <c r="N76" s="16" t="s">
        <v>94</v>
      </c>
      <c r="O76" s="20">
        <v>3897499.72</v>
      </c>
    </row>
    <row r="77" spans="1:15" ht="174" customHeight="1" thickBot="1" x14ac:dyDescent="0.3">
      <c r="A77" s="25" t="s">
        <v>350</v>
      </c>
      <c r="B77" s="14" t="s">
        <v>351</v>
      </c>
      <c r="C77" s="14" t="s">
        <v>352</v>
      </c>
      <c r="D77" s="14" t="s">
        <v>69</v>
      </c>
      <c r="E77" s="15" t="s">
        <v>353</v>
      </c>
      <c r="F77" s="7" t="s">
        <v>354</v>
      </c>
      <c r="G77" s="7" t="s">
        <v>355</v>
      </c>
      <c r="H77" s="7" t="s">
        <v>356</v>
      </c>
      <c r="I77" s="13" t="s">
        <v>356</v>
      </c>
      <c r="J77" s="17" t="s">
        <v>453</v>
      </c>
      <c r="K77" s="21" t="s">
        <v>468</v>
      </c>
      <c r="L77" s="34" t="s">
        <v>514</v>
      </c>
      <c r="M77" s="34" t="s">
        <v>515</v>
      </c>
      <c r="N77" s="16" t="s">
        <v>94</v>
      </c>
      <c r="O77" s="20">
        <v>500000</v>
      </c>
    </row>
    <row r="78" spans="1:15" ht="109.9" customHeight="1" thickBot="1" x14ac:dyDescent="0.3">
      <c r="A78" s="25" t="s">
        <v>358</v>
      </c>
      <c r="B78" s="14" t="s">
        <v>30</v>
      </c>
      <c r="C78" s="14" t="s">
        <v>359</v>
      </c>
      <c r="D78" s="14" t="s">
        <v>69</v>
      </c>
      <c r="E78" s="15" t="s">
        <v>357</v>
      </c>
      <c r="F78" s="7" t="s">
        <v>349</v>
      </c>
      <c r="G78" s="7" t="s">
        <v>360</v>
      </c>
      <c r="H78" s="7" t="s">
        <v>361</v>
      </c>
      <c r="I78" s="13" t="s">
        <v>362</v>
      </c>
      <c r="J78" s="17" t="s">
        <v>453</v>
      </c>
      <c r="K78" s="21" t="s">
        <v>469</v>
      </c>
      <c r="L78" s="34" t="s">
        <v>516</v>
      </c>
      <c r="M78" s="34" t="s">
        <v>517</v>
      </c>
      <c r="N78" s="14" t="s">
        <v>363</v>
      </c>
      <c r="O78" s="20">
        <v>5000000</v>
      </c>
    </row>
    <row r="80" spans="1:15" x14ac:dyDescent="0.25">
      <c r="O80" s="11"/>
    </row>
    <row r="81" spans="15:15" x14ac:dyDescent="0.25">
      <c r="O81" s="11"/>
    </row>
  </sheetData>
  <autoFilter ref="A2:O75"/>
  <mergeCells count="10">
    <mergeCell ref="A61:O61"/>
    <mergeCell ref="A1:O1"/>
    <mergeCell ref="A30:O30"/>
    <mergeCell ref="A40:O40"/>
    <mergeCell ref="O21:O22"/>
    <mergeCell ref="O24:O26"/>
    <mergeCell ref="A15:O15"/>
    <mergeCell ref="O16:O19"/>
    <mergeCell ref="A20:O20"/>
    <mergeCell ref="A3:O3"/>
  </mergeCell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Khomotso  Robinson</cp:lastModifiedBy>
  <cp:lastPrinted>2019-11-19T13:32:52Z</cp:lastPrinted>
  <dcterms:created xsi:type="dcterms:W3CDTF">2018-03-22T06:05:41Z</dcterms:created>
  <dcterms:modified xsi:type="dcterms:W3CDTF">2020-05-11T09:37:53Z</dcterms:modified>
</cp:coreProperties>
</file>